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SETEMBRO-20\CGM-TCE\"/>
    </mc:Choice>
  </mc:AlternateContent>
  <xr:revisionPtr revIDLastSave="0" documentId="8_{50960833-9A4E-4058-A152-C20BE4B03862}" xr6:coauthVersionLast="45" xr6:coauthVersionMax="45" xr10:uidLastSave="{00000000-0000-0000-0000-000000000000}"/>
  <bookViews>
    <workbookView xWindow="-120" yWindow="-120" windowWidth="20730" windowHeight="11160" xr2:uid="{F4C8933C-33CB-4070-BE5A-BC3B44E898B6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270" i="1"/>
  <c r="F256" i="1"/>
  <c r="F254" i="1"/>
  <c r="F246" i="1"/>
  <c r="F237" i="1"/>
  <c r="F236" i="1"/>
  <c r="F235" i="1"/>
  <c r="F238" i="1" s="1"/>
  <c r="F229" i="1"/>
  <c r="F226" i="1"/>
  <c r="F217" i="1"/>
  <c r="F216" i="1"/>
  <c r="F219" i="1" s="1"/>
  <c r="F207" i="1"/>
  <c r="F209" i="1" s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 s="1"/>
  <c r="F158" i="1"/>
  <c r="F157" i="1"/>
  <c r="F156" i="1"/>
  <c r="F155" i="1"/>
  <c r="F154" i="1"/>
  <c r="F153" i="1" s="1"/>
  <c r="F152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 s="1"/>
  <c r="F132" i="1"/>
  <c r="F131" i="1"/>
  <c r="F130" i="1"/>
  <c r="F129" i="1" s="1"/>
  <c r="F128" i="1"/>
  <c r="F126" i="1" s="1"/>
  <c r="F127" i="1"/>
  <c r="F125" i="1"/>
  <c r="F124" i="1"/>
  <c r="F123" i="1"/>
  <c r="F122" i="1"/>
  <c r="F121" i="1"/>
  <c r="F120" i="1"/>
  <c r="F119" i="1"/>
  <c r="F118" i="1"/>
  <c r="F117" i="1"/>
  <c r="F116" i="1"/>
  <c r="F115" i="1" s="1"/>
  <c r="F114" i="1" s="1"/>
  <c r="F112" i="1"/>
  <c r="F110" i="1" s="1"/>
  <c r="F111" i="1"/>
  <c r="F109" i="1"/>
  <c r="F108" i="1"/>
  <c r="F107" i="1"/>
  <c r="F106" i="1"/>
  <c r="F105" i="1"/>
  <c r="F104" i="1"/>
  <c r="F103" i="1" s="1"/>
  <c r="F102" i="1"/>
  <c r="F101" i="1"/>
  <c r="F100" i="1"/>
  <c r="F99" i="1"/>
  <c r="F98" i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/>
  <c r="F82" i="1"/>
  <c r="F81" i="1"/>
  <c r="F80" i="1" s="1"/>
  <c r="F79" i="1"/>
  <c r="F71" i="1"/>
  <c r="F69" i="1" s="1"/>
  <c r="F67" i="1" s="1"/>
  <c r="F61" i="1" s="1"/>
  <c r="F52" i="1"/>
  <c r="F51" i="1"/>
  <c r="F50" i="1"/>
  <c r="F49" i="1"/>
  <c r="F48" i="1"/>
  <c r="F47" i="1" s="1"/>
  <c r="F264" i="1" s="1"/>
  <c r="F46" i="1"/>
  <c r="F45" i="1"/>
  <c r="F44" i="1"/>
  <c r="F43" i="1" s="1"/>
  <c r="F263" i="1" s="1"/>
  <c r="F42" i="1"/>
  <c r="F41" i="1"/>
  <c r="F40" i="1"/>
  <c r="F39" i="1" s="1"/>
  <c r="F37" i="1"/>
  <c r="F36" i="1"/>
  <c r="F35" i="1"/>
  <c r="F34" i="1"/>
  <c r="F33" i="1"/>
  <c r="F32" i="1"/>
  <c r="F31" i="1"/>
  <c r="F30" i="1"/>
  <c r="F29" i="1" s="1"/>
  <c r="F24" i="1"/>
  <c r="F25" i="1" s="1"/>
  <c r="F23" i="1"/>
  <c r="F17" i="1"/>
  <c r="G9" i="1"/>
  <c r="E8" i="1"/>
  <c r="D8" i="1"/>
  <c r="C8" i="1"/>
  <c r="G7" i="1"/>
  <c r="F113" i="1" l="1"/>
  <c r="F78" i="1"/>
  <c r="F277" i="1"/>
  <c r="F221" i="1"/>
  <c r="F97" i="1"/>
  <c r="F261" i="1"/>
  <c r="F38" i="1"/>
  <c r="F178" i="1" s="1"/>
  <c r="F262" i="1"/>
  <c r="F151" i="1"/>
  <c r="F265" i="1" l="1"/>
  <c r="F28" i="1"/>
  <c r="F176" i="1" s="1"/>
  <c r="F179" i="1" l="1"/>
  <c r="F177" i="1"/>
  <c r="F180" i="1" s="1"/>
</calcChain>
</file>

<file path=xl/sharedStrings.xml><?xml version="1.0" encoding="utf-8"?>
<sst xmlns="http://schemas.openxmlformats.org/spreadsheetml/2006/main" count="492" uniqueCount="389">
  <si>
    <t>SECRETARIA EXECUTIVA DE ATENÇÃO À SAÚDE</t>
  </si>
  <si>
    <t>Janeiro/2020 - Versão 4.0</t>
  </si>
  <si>
    <t>DIRETORIA GERAL DE MODERNIZAÇÃO E MONITORAMENTO DA ASSISTÊNCIA À SAÚDE</t>
  </si>
  <si>
    <t>MÊS/ANO COMPETÊNCIA</t>
  </si>
  <si>
    <t>ANO CONTRATO</t>
  </si>
  <si>
    <t>SECRETARIA  DE ADMINISTRAÇÃO E FINANÇAS</t>
  </si>
  <si>
    <t>GERÊNCIA GERAL DE ADMINISTRAÇÃO, FINANÇAS, CONVÊNIOS E CONTRATOS</t>
  </si>
  <si>
    <t>SETEMBRO 2020</t>
  </si>
  <si>
    <t>DEMONSTRATIVO DE CONTRATOS SERVIÇOS TERCEIRIZADOS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</si>
  <si>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</si>
  <si>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</si>
  <si>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</si>
  <si>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SIM</t>
  </si>
  <si>
    <t>HOSPITAL EDUARDO CAMPOS</t>
  </si>
  <si>
    <t>ROBERTA MONTEIRO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</si>
  <si>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</si>
  <si>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</si>
  <si>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</si>
  <si>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</si>
  <si>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</si>
  <si>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</si>
  <si>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</si>
  <si>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</si>
  <si>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</si>
  <si>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SES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</si>
  <si>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</si>
  <si>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</si>
  <si>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</si>
  <si>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</si>
  <si>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</si>
  <si>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</si>
  <si>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SES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</si>
  <si>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</si>
  <si>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</si>
  <si>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</si>
  <si>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</si>
  <si>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</si>
  <si>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</si>
  <si>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</si>
  <si>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</si>
  <si>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</si>
  <si>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</si>
  <si>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</si>
  <si>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</si>
  <si>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</si>
  <si>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</si>
  <si>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</si>
  <si>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</si>
  <si>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</si>
  <si>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</si>
  <si>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</si>
  <si>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</si>
  <si>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</si>
  <si>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</si>
  <si>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</si>
  <si>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</si>
  <si>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</si>
  <si>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</si>
  <si>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</si>
  <si>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</si>
  <si>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</si>
  <si>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</si>
  <si>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</si>
  <si>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</si>
  <si>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</si>
  <si>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</si>
  <si>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</si>
  <si>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</si>
  <si>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</si>
  <si>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</si>
  <si>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</si>
  <si>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</si>
  <si>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</si>
  <si>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</si>
  <si>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</si>
  <si>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</si>
  <si>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</si>
  <si>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</si>
  <si>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</si>
  <si>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</si>
  <si>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</si>
  <si>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</si>
  <si>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</si>
  <si>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</si>
  <si>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</si>
  <si>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</si>
  <si>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</si>
  <si>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</si>
  <si>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</si>
  <si>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</si>
  <si>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</si>
  <si>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</si>
  <si>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</si>
  <si>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</si>
  <si>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</si>
  <si>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</si>
  <si>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</si>
  <si>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</si>
  <si>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</si>
  <si>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</si>
  <si>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</si>
  <si>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</si>
  <si>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</si>
  <si>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</si>
  <si>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</si>
  <si>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</si>
  <si>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</si>
  <si>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</si>
  <si>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</si>
  <si>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</si>
  <si>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</si>
  <si>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</si>
  <si>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</si>
  <si>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</si>
  <si>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</si>
  <si>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</si>
  <si>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</si>
  <si>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</si>
  <si>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</si>
  <si>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</si>
  <si>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</si>
  <si>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</si>
  <si>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</si>
  <si>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</si>
  <si>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</si>
  <si>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</si>
  <si>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</si>
  <si>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</si>
  <si>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</si>
  <si>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</si>
  <si>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</si>
  <si>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</si>
  <si>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</si>
  <si>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</si>
  <si>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</si>
  <si>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</si>
  <si>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</si>
  <si>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</si>
  <si>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</si>
  <si>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</si>
  <si>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</si>
  <si>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</si>
  <si>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</si>
  <si>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</si>
  <si>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</si>
  <si>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</si>
  <si>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</si>
  <si>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</si>
  <si>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</si>
  <si>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</si>
  <si>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 xml:space="preserve">RECEBIMENTO 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</si>
  <si>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</si>
  <si>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</si>
  <si>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</si>
  <si>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</si>
  <si>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</si>
  <si>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</si>
  <si>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</si>
  <si>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</si>
  <si>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</si>
  <si>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</si>
  <si>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</si>
  <si>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</si>
  <si>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</si>
  <si>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</si>
  <si>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</si>
  <si>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</si>
  <si>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</si>
  <si>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</si>
  <si>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</si>
  <si>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</si>
  <si>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</si>
  <si>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</si>
  <si>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</si>
  <si>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</si>
  <si>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</si>
  <si>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</si>
  <si>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</si>
  <si>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</si>
  <si>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</si>
  <si>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</si>
  <si>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</si>
  <si>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</si>
  <si>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</si>
  <si>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</si>
  <si>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</si>
  <si>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</si>
  <si>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</si>
  <si>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</si>
  <si>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</si>
  <si>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</si>
  <si>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</si>
  <si>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</si>
  <si>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</si>
  <si>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</si>
  <si>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</si>
  <si>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</si>
  <si>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</si>
  <si>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</si>
  <si>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</si>
  <si>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</si>
  <si>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</si>
  <si>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</si>
  <si>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</si>
  <si>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</si>
  <si>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</si>
  <si>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</si>
  <si>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</si>
  <si>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</si>
  <si>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</si>
  <si>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</si>
  <si>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</si>
  <si>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</si>
  <si>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</si>
  <si>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</si>
  <si>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</si>
  <si>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</si>
  <si>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</si>
  <si>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</si>
  <si>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</si>
  <si>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</si>
  <si>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</si>
  <si>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</si>
  <si>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</si>
  <si>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</si>
  <si>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</si>
  <si>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</si>
  <si>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</si>
  <si>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</si>
  <si>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</si>
  <si>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</si>
  <si>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</si>
  <si>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</si>
  <si>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</si>
  <si>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</si>
  <si>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</si>
  <si>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</si>
  <si>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</si>
  <si>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</si>
  <si>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</si>
  <si>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</si>
  <si>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</si>
  <si>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</si>
  <si>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</si>
  <si>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</si>
  <si>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</si>
  <si>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</si>
  <si>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</si>
  <si>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</si>
  <si>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</si>
  <si>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</si>
  <si>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</si>
  <si>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</si>
  <si>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</si>
  <si>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</si>
  <si>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</si>
  <si>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</si>
  <si>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</si>
  <si>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</si>
  <si>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</si>
  <si>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</si>
  <si>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</si>
  <si>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</si>
  <si>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</si>
  <si>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</si>
  <si>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</si>
  <si>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</si>
  <si>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</si>
  <si>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</si>
  <si>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</si>
  <si>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</si>
  <si>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</si>
  <si>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</si>
  <si>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</si>
  <si>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</si>
  <si>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</si>
  <si>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</si>
  <si>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</si>
  <si>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</si>
  <si>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</si>
  <si>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</si>
  <si>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</si>
  <si>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</si>
  <si>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</si>
  <si>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</si>
  <si>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</si>
  <si>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</si>
  <si>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</si>
  <si>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</si>
  <si>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</si>
  <si>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</si>
  <si>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</si>
  <si>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</si>
  <si>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</si>
  <si>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</si>
  <si>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</si>
  <si>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</si>
  <si>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</si>
  <si>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</si>
  <si>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</si>
  <si>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</si>
  <si>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</si>
  <si>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</si>
  <si>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</si>
  <si>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</si>
  <si>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</si>
  <si>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</si>
  <si>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</si>
  <si>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</si>
  <si>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</si>
  <si>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</si>
  <si>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</si>
  <si>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</si>
  <si>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</si>
  <si>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</si>
  <si>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</si>
  <si>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SES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</si>
  <si>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</si>
  <si>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</si>
  <si>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</si>
  <si>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</si>
  <si>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</si>
  <si>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</si>
  <si>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</si>
  <si>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</si>
  <si>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</si>
  <si>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</si>
  <si>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</si>
  <si>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</si>
  <si>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</si>
  <si>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</si>
  <si>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</si>
  <si>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</si>
  <si>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</si>
  <si>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</si>
  <si>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</si>
  <si>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</si>
  <si>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</si>
  <si>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</si>
  <si>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</si>
  <si>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</si>
  <si>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</si>
  <si>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</si>
  <si>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</si>
  <si>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</si>
  <si>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</si>
  <si>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</si>
  <si>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</si>
  <si>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</si>
  <si>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</si>
  <si>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</si>
  <si>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</si>
  <si>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</si>
  <si>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</si>
  <si>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</si>
  <si>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</si>
  <si>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</si>
  <si>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</si>
  <si>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</si>
  <si>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</si>
  <si>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</si>
  <si>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</si>
  <si>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</si>
  <si>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</si>
  <si>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</si>
  <si>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</si>
  <si>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</si>
  <si>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</si>
  <si>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</si>
  <si>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</si>
  <si>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</si>
  <si>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</si>
  <si>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</si>
  <si>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SES</t>
  </si>
  <si>
    <t>SALDO ANTERIOR (a)</t>
  </si>
  <si>
    <t>RECEITA COM PLANO DE INVESTIMENTO AUTORIZADO PELA SES (b)</t>
  </si>
  <si>
    <t>9. DESPESA COM PLANO DE INVESTIMENTO AUTORIZADO PELA SES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</si>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</sst>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4">
    <xf numFmtId="0" fontId="0" fillId="0" borderId="0"/>
    <xf numFmtId="164" fontId="1" fillId="0" borderId="0" applyBorder="0" applyProtection="0"/>
    <xf numFmtId="165" fontId="1" fillId="0" borderId="0" applyBorder="0" applyProtection="0"/>
    <xf numFmtId="9" fontId="1" fillId="0" borderId="0" applyBorder="0" applyProtection="0"/>
  </cellStyleXfs>
  <cellXfs count="232">
    <xf numFmtId="0" fontId="0" fillId="0" borderId="0" xfId="0"/>
    <xf numFmtId="164" fontId="2" fillId="0" borderId="2" xfId="0" applyNumberFormat="1" applyFont="1" applyBorder="1" applyAlignment="1" applyProtection="1">
      <alignment vertical="center"/>
      <protection hidden="1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0" fontId="0" fillId="0" borderId="4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65" fontId="5" fillId="2" borderId="7" xfId="2" applyFont="1" applyFill="1" applyBorder="1" applyAlignment="1" applyProtection="1">
      <alignment horizontal="center" vertical="center" wrapText="1"/>
    </xf>
    <xf numFmtId="165" fontId="10" fillId="4" borderId="8" xfId="2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164" fontId="13" fillId="0" borderId="1" xfId="0" applyNumberFormat="1" applyFont="1" applyBorder="1" applyAlignment="1" applyProtection="1">
      <alignment horizontal="left" vertical="center"/>
      <protection locked="0"/>
    </xf>
    <xf numFmtId="165" fontId="5" fillId="5" borderId="4" xfId="2" applyFont="1" applyFill="1" applyBorder="1" applyAlignment="1" applyProtection="1">
      <alignment horizontal="center" vertical="center" wrapText="1"/>
    </xf>
    <xf numFmtId="166" fontId="14" fillId="6" borderId="1" xfId="1" applyNumberFormat="1" applyFont="1" applyFill="1" applyBorder="1" applyAlignment="1" applyProtection="1">
      <alignment horizontal="center" vertical="center"/>
    </xf>
    <xf numFmtId="165" fontId="16" fillId="2" borderId="12" xfId="2" applyFont="1" applyFill="1" applyBorder="1" applyAlignment="1" applyProtection="1">
      <alignment horizontal="center" vertical="center"/>
    </xf>
    <xf numFmtId="167" fontId="17" fillId="2" borderId="7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168" fontId="0" fillId="0" borderId="0" xfId="1" applyNumberFormat="1" applyFont="1" applyBorder="1" applyAlignment="1" applyProtection="1">
      <alignment vertical="center"/>
    </xf>
    <xf numFmtId="164" fontId="11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horizontal="center"/>
    </xf>
    <xf numFmtId="165" fontId="19" fillId="0" borderId="0" xfId="2" applyFont="1" applyBorder="1" applyAlignment="1" applyProtection="1">
      <alignment horizontal="left" vertical="center"/>
    </xf>
    <xf numFmtId="165" fontId="19" fillId="0" borderId="16" xfId="2" applyFont="1" applyBorder="1" applyAlignment="1" applyProtection="1">
      <alignment vertical="center"/>
    </xf>
    <xf numFmtId="168" fontId="11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0" fontId="20" fillId="0" borderId="0" xfId="0" applyFont="1" applyAlignment="1" applyProtection="1">
      <alignment vertical="center"/>
      <protection hidden="1"/>
    </xf>
    <xf numFmtId="164" fontId="20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0" fontId="11" fillId="0" borderId="0" xfId="0" applyNumberFormat="1" applyFont="1" applyAlignment="1" applyProtection="1">
      <alignment vertical="center"/>
      <protection hidden="1"/>
    </xf>
    <xf numFmtId="164" fontId="1" fillId="0" borderId="0" xfId="1" applyProtection="1">
      <protection hidden="1"/>
    </xf>
    <xf numFmtId="0" fontId="11" fillId="3" borderId="0" xfId="0" applyFont="1" applyFill="1" applyAlignment="1" applyProtection="1">
      <alignment vertical="center"/>
      <protection hidden="1"/>
    </xf>
    <xf numFmtId="164" fontId="11" fillId="3" borderId="0" xfId="0" applyNumberFormat="1" applyFont="1" applyFill="1" applyAlignment="1" applyProtection="1">
      <alignment vertical="center"/>
      <protection hidden="1"/>
    </xf>
    <xf numFmtId="169" fontId="18" fillId="0" borderId="0" xfId="0" applyNumberFormat="1" applyFont="1" applyAlignment="1">
      <alignment vertical="center"/>
    </xf>
    <xf numFmtId="0" fontId="20" fillId="0" borderId="0" xfId="0" applyFont="1"/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11" fillId="0" borderId="17" xfId="0" applyFont="1" applyBorder="1" applyAlignment="1">
      <alignment horizontal="right" vertical="center"/>
    </xf>
    <xf numFmtId="164" fontId="18" fillId="0" borderId="0" xfId="0" applyNumberFormat="1" applyFont="1" applyAlignment="1">
      <alignment vertical="center"/>
    </xf>
    <xf numFmtId="0" fontId="0" fillId="0" borderId="15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3" fillId="0" borderId="18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center" vertical="top"/>
    </xf>
    <xf numFmtId="164" fontId="8" fillId="0" borderId="13" xfId="0" applyNumberFormat="1" applyFont="1" applyBorder="1" applyAlignment="1" applyProtection="1">
      <alignment vertical="center"/>
      <protection hidden="1"/>
    </xf>
    <xf numFmtId="164" fontId="24" fillId="0" borderId="18" xfId="0" applyNumberFormat="1" applyFont="1" applyBorder="1" applyAlignment="1" applyProtection="1">
      <alignment vertical="center"/>
      <protection hidden="1"/>
    </xf>
    <xf numFmtId="165" fontId="18" fillId="0" borderId="0" xfId="0" applyNumberFormat="1" applyFont="1" applyAlignment="1">
      <alignment vertical="center"/>
    </xf>
    <xf numFmtId="43" fontId="18" fillId="0" borderId="0" xfId="0" applyNumberFormat="1" applyFont="1" applyAlignment="1">
      <alignment vertical="center"/>
    </xf>
    <xf numFmtId="0" fontId="11" fillId="0" borderId="0" xfId="0" applyFont="1" applyAlignment="1" applyProtection="1">
      <alignment horizontal="right" vertical="center"/>
      <protection hidden="1"/>
    </xf>
    <xf numFmtId="164" fontId="1" fillId="0" borderId="0" xfId="1" applyProtection="1"/>
    <xf numFmtId="43" fontId="11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hidden="1"/>
    </xf>
    <xf numFmtId="164" fontId="15" fillId="3" borderId="15" xfId="0" applyNumberFormat="1" applyFont="1" applyFill="1" applyBorder="1" applyAlignment="1">
      <alignment horizontal="left" vertical="center"/>
    </xf>
    <xf numFmtId="165" fontId="0" fillId="0" borderId="0" xfId="2" applyFont="1" applyBorder="1" applyAlignment="1" applyProtection="1">
      <alignment vertical="center"/>
    </xf>
    <xf numFmtId="165" fontId="0" fillId="0" borderId="16" xfId="2" applyFont="1" applyBorder="1" applyAlignment="1" applyProtection="1">
      <alignment vertical="center"/>
    </xf>
    <xf numFmtId="0" fontId="0" fillId="0" borderId="0" xfId="0" applyAlignment="1">
      <alignment vertical="top"/>
    </xf>
    <xf numFmtId="164" fontId="15" fillId="3" borderId="13" xfId="0" applyNumberFormat="1" applyFont="1" applyFill="1" applyBorder="1" applyAlignment="1">
      <alignment horizontal="left" vertical="center"/>
    </xf>
    <xf numFmtId="0" fontId="23" fillId="0" borderId="18" xfId="0" applyFont="1" applyBorder="1" applyAlignment="1">
      <alignment horizontal="center" vertical="center" wrapText="1"/>
    </xf>
    <xf numFmtId="165" fontId="15" fillId="0" borderId="18" xfId="2" applyFont="1" applyBorder="1" applyAlignment="1" applyProtection="1">
      <alignment horizontal="left" vertical="top"/>
    </xf>
    <xf numFmtId="165" fontId="15" fillId="0" borderId="14" xfId="2" applyFont="1" applyBorder="1" applyAlignment="1" applyProtection="1">
      <alignment horizontal="center" vertical="top"/>
    </xf>
    <xf numFmtId="0" fontId="26" fillId="0" borderId="15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20" fillId="0" borderId="0" xfId="2" applyFont="1" applyBorder="1" applyAlignment="1" applyProtection="1">
      <alignment horizontal="left" vertical="center"/>
    </xf>
    <xf numFmtId="165" fontId="20" fillId="0" borderId="16" xfId="2" applyFont="1" applyBorder="1" applyAlignment="1" applyProtection="1">
      <alignment vertical="center"/>
    </xf>
    <xf numFmtId="0" fontId="27" fillId="0" borderId="15" xfId="0" applyFont="1" applyBorder="1" applyAlignment="1">
      <alignment horizontal="left" vertical="center"/>
    </xf>
    <xf numFmtId="0" fontId="15" fillId="3" borderId="15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5" fontId="17" fillId="3" borderId="0" xfId="2" applyFont="1" applyFill="1" applyBorder="1" applyAlignment="1" applyProtection="1">
      <alignment horizontal="center" vertical="center"/>
    </xf>
    <xf numFmtId="165" fontId="17" fillId="3" borderId="16" xfId="2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8" fillId="0" borderId="15" xfId="0" applyFont="1" applyBorder="1" applyAlignment="1">
      <alignment horizontal="left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5" fontId="17" fillId="5" borderId="0" xfId="2" applyFont="1" applyFill="1" applyBorder="1" applyAlignment="1" applyProtection="1">
      <alignment horizontal="center" vertical="center"/>
    </xf>
    <xf numFmtId="165" fontId="17" fillId="5" borderId="16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5" fillId="2" borderId="7" xfId="0" applyFont="1" applyFill="1" applyBorder="1" applyAlignment="1">
      <alignment horizontal="center" vertical="center"/>
    </xf>
    <xf numFmtId="0" fontId="20" fillId="13" borderId="7" xfId="0" applyFont="1" applyFill="1" applyBorder="1" applyAlignment="1" applyProtection="1">
      <alignment vertical="center"/>
      <protection locked="0"/>
    </xf>
    <xf numFmtId="0" fontId="4" fillId="6" borderId="0" xfId="0" applyFont="1" applyFill="1" applyAlignment="1">
      <alignment vertical="center"/>
    </xf>
    <xf numFmtId="0" fontId="29" fillId="5" borderId="15" xfId="0" applyFont="1" applyFill="1" applyBorder="1" applyAlignment="1">
      <alignment horizontal="left" vertical="center" wrapText="1"/>
    </xf>
    <xf numFmtId="0" fontId="29" fillId="5" borderId="0" xfId="0" applyFont="1" applyFill="1" applyAlignment="1">
      <alignment horizontal="left" vertical="center" wrapText="1"/>
    </xf>
    <xf numFmtId="0" fontId="29" fillId="5" borderId="16" xfId="0" applyFont="1" applyFill="1" applyBorder="1" applyAlignment="1">
      <alignment horizontal="left" vertical="center" wrapText="1"/>
    </xf>
    <xf numFmtId="165" fontId="20" fillId="0" borderId="0" xfId="2" applyFont="1" applyBorder="1" applyAlignment="1" applyProtection="1">
      <alignment vertical="center"/>
    </xf>
    <xf numFmtId="0" fontId="11" fillId="0" borderId="0" xfId="0" applyFont="1" applyAlignment="1">
      <alignment horizontal="left" vertical="center" wrapText="1"/>
    </xf>
    <xf numFmtId="165" fontId="19" fillId="0" borderId="0" xfId="2" applyFont="1" applyBorder="1" applyAlignment="1" applyProtection="1">
      <alignment horizontal="center" vertical="center" wrapText="1"/>
    </xf>
    <xf numFmtId="0" fontId="15" fillId="0" borderId="1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165" fontId="17" fillId="0" borderId="0" xfId="2" applyFont="1" applyBorder="1" applyAlignment="1" applyProtection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/>
    </xf>
    <xf numFmtId="165" fontId="17" fillId="0" borderId="17" xfId="2" applyFont="1" applyBorder="1" applyAlignment="1" applyProtection="1">
      <alignment horizontal="center" vertical="center"/>
    </xf>
    <xf numFmtId="165" fontId="17" fillId="0" borderId="11" xfId="2" applyFont="1" applyBorder="1" applyAlignment="1" applyProtection="1">
      <alignment horizontal="center" vertical="center"/>
    </xf>
    <xf numFmtId="164" fontId="15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165" fontId="15" fillId="0" borderId="22" xfId="2" applyFont="1" applyBorder="1" applyAlignment="1" applyProtection="1">
      <alignment horizontal="center" vertical="top"/>
    </xf>
    <xf numFmtId="0" fontId="11" fillId="5" borderId="1" xfId="0" applyFont="1" applyFill="1" applyBorder="1" applyAlignment="1">
      <alignment horizontal="left" vertical="center"/>
    </xf>
    <xf numFmtId="165" fontId="19" fillId="0" borderId="1" xfId="2" applyFont="1" applyBorder="1" applyAlignment="1" applyProtection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165" fontId="17" fillId="2" borderId="1" xfId="2" applyFont="1" applyFill="1" applyBorder="1" applyAlignment="1" applyProtection="1">
      <alignment horizontal="center" vertical="center"/>
    </xf>
    <xf numFmtId="165" fontId="11" fillId="0" borderId="16" xfId="2" applyFont="1" applyBorder="1" applyAlignment="1" applyProtection="1">
      <alignment horizontal="center" vertical="center"/>
    </xf>
    <xf numFmtId="0" fontId="11" fillId="0" borderId="1" xfId="0" applyFont="1" applyBorder="1" applyAlignment="1">
      <alignment horizontal="left" vertical="center"/>
    </xf>
    <xf numFmtId="165" fontId="30" fillId="0" borderId="1" xfId="2" applyFont="1" applyBorder="1" applyAlignment="1" applyProtection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5" fontId="15" fillId="2" borderId="1" xfId="2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165" fontId="16" fillId="3" borderId="1" xfId="2" applyFont="1" applyFill="1" applyBorder="1" applyAlignment="1" applyProtection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165" fontId="15" fillId="2" borderId="7" xfId="2" applyFont="1" applyFill="1" applyBorder="1" applyAlignment="1" applyProtection="1">
      <alignment horizontal="center" vertical="center"/>
    </xf>
    <xf numFmtId="0" fontId="15" fillId="3" borderId="4" xfId="0" applyFont="1" applyFill="1" applyBorder="1" applyAlignment="1">
      <alignment horizontal="left" vertical="center"/>
    </xf>
    <xf numFmtId="165" fontId="16" fillId="3" borderId="4" xfId="2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left" vertical="center"/>
    </xf>
    <xf numFmtId="165" fontId="19" fillId="0" borderId="4" xfId="2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horizontal="left" vertical="center" wrapText="1"/>
    </xf>
    <xf numFmtId="165" fontId="19" fillId="0" borderId="7" xfId="2" applyFont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>
      <alignment horizontal="center" vertical="center"/>
    </xf>
    <xf numFmtId="165" fontId="17" fillId="2" borderId="7" xfId="2" applyFont="1" applyFill="1" applyBorder="1" applyAlignment="1" applyProtection="1">
      <alignment horizontal="center" vertical="center"/>
    </xf>
    <xf numFmtId="165" fontId="17" fillId="2" borderId="12" xfId="2" applyFont="1" applyFill="1" applyBorder="1" applyAlignment="1" applyProtection="1">
      <alignment horizontal="center" vertical="center"/>
    </xf>
    <xf numFmtId="165" fontId="17" fillId="2" borderId="21" xfId="2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65" fontId="19" fillId="0" borderId="1" xfId="2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>
      <alignment horizontal="left" vertical="center" wrapText="1"/>
    </xf>
    <xf numFmtId="165" fontId="19" fillId="0" borderId="5" xfId="2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65" fontId="19" fillId="0" borderId="1" xfId="2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5" borderId="7" xfId="0" applyFont="1" applyFill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165" fontId="19" fillId="0" borderId="11" xfId="2" applyFont="1" applyBorder="1" applyAlignment="1" applyProtection="1">
      <alignment horizontal="center" vertical="center"/>
      <protection locked="0"/>
    </xf>
    <xf numFmtId="165" fontId="19" fillId="0" borderId="5" xfId="2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/>
    </xf>
    <xf numFmtId="165" fontId="15" fillId="2" borderId="8" xfId="2" applyFont="1" applyFill="1" applyBorder="1" applyAlignment="1" applyProtection="1">
      <alignment horizontal="center" vertical="center"/>
    </xf>
    <xf numFmtId="165" fontId="19" fillId="0" borderId="8" xfId="2" applyFont="1" applyBorder="1" applyAlignment="1" applyProtection="1">
      <alignment horizontal="center" vertical="center"/>
    </xf>
    <xf numFmtId="164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left" vertical="center"/>
      <protection hidden="1"/>
    </xf>
    <xf numFmtId="164" fontId="24" fillId="0" borderId="19" xfId="0" applyNumberFormat="1" applyFont="1" applyBorder="1" applyAlignment="1" applyProtection="1">
      <alignment horizontal="left" vertical="center"/>
      <protection hidden="1"/>
    </xf>
    <xf numFmtId="164" fontId="8" fillId="0" borderId="15" xfId="0" applyNumberFormat="1" applyFont="1" applyBorder="1" applyAlignment="1" applyProtection="1">
      <alignment horizontal="left" vertical="center"/>
      <protection hidden="1"/>
    </xf>
    <xf numFmtId="49" fontId="6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left" vertical="center"/>
      <protection hidden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15" fillId="11" borderId="1" xfId="0" applyNumberFormat="1" applyFont="1" applyFill="1" applyBorder="1" applyAlignment="1">
      <alignment horizontal="left" vertical="center"/>
    </xf>
    <xf numFmtId="170" fontId="17" fillId="11" borderId="1" xfId="3" applyNumberFormat="1" applyFont="1" applyFill="1" applyBorder="1" applyAlignment="1" applyProtection="1">
      <alignment horizontal="right" vertical="center"/>
    </xf>
    <xf numFmtId="164" fontId="25" fillId="3" borderId="10" xfId="0" applyNumberFormat="1" applyFont="1" applyFill="1" applyBorder="1" applyAlignment="1">
      <alignment horizontal="left" vertical="center" wrapText="1"/>
    </xf>
    <xf numFmtId="164" fontId="25" fillId="3" borderId="17" xfId="0" applyNumberFormat="1" applyFont="1" applyFill="1" applyBorder="1" applyAlignment="1">
      <alignment horizontal="left" vertical="center" wrapText="1"/>
    </xf>
    <xf numFmtId="164" fontId="25" fillId="3" borderId="1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24" fillId="0" borderId="5" xfId="0" applyNumberFormat="1" applyFont="1" applyBorder="1" applyAlignment="1" applyProtection="1">
      <alignment horizontal="left" vertical="center"/>
      <protection hidden="1"/>
    </xf>
    <xf numFmtId="165" fontId="3" fillId="0" borderId="1" xfId="2" applyFont="1" applyBorder="1" applyAlignment="1" applyProtection="1">
      <alignment horizontal="center" vertical="center"/>
    </xf>
    <xf numFmtId="165" fontId="5" fillId="2" borderId="1" xfId="2" applyFont="1" applyFill="1" applyBorder="1" applyAlignment="1" applyProtection="1">
      <alignment horizontal="center" vertical="center" wrapText="1"/>
    </xf>
    <xf numFmtId="164" fontId="15" fillId="10" borderId="1" xfId="0" applyNumberFormat="1" applyFont="1" applyFill="1" applyBorder="1" applyAlignment="1">
      <alignment horizontal="left" vertical="center"/>
    </xf>
    <xf numFmtId="165" fontId="17" fillId="10" borderId="1" xfId="2" applyFont="1" applyFill="1" applyBorder="1" applyAlignment="1" applyProtection="1">
      <alignment horizontal="center" vertical="center"/>
    </xf>
    <xf numFmtId="164" fontId="15" fillId="3" borderId="1" xfId="0" applyNumberFormat="1" applyFont="1" applyFill="1" applyBorder="1" applyAlignment="1">
      <alignment horizontal="left" vertical="center"/>
    </xf>
    <xf numFmtId="165" fontId="17" fillId="11" borderId="1" xfId="2" applyFont="1" applyFill="1" applyBorder="1" applyAlignment="1" applyProtection="1">
      <alignment horizontal="center" vertical="center"/>
    </xf>
    <xf numFmtId="164" fontId="11" fillId="6" borderId="1" xfId="0" applyNumberFormat="1" applyFont="1" applyFill="1" applyBorder="1" applyAlignment="1">
      <alignment horizontal="left" vertical="center"/>
    </xf>
    <xf numFmtId="165" fontId="19" fillId="6" borderId="1" xfId="2" applyFont="1" applyFill="1" applyBorder="1" applyAlignment="1" applyProtection="1">
      <alignment horizontal="center" vertical="center"/>
    </xf>
    <xf numFmtId="164" fontId="11" fillId="11" borderId="1" xfId="0" applyNumberFormat="1" applyFont="1" applyFill="1" applyBorder="1" applyAlignment="1">
      <alignment horizontal="left" vertical="center"/>
    </xf>
    <xf numFmtId="165" fontId="19" fillId="11" borderId="1" xfId="2" applyFont="1" applyFill="1" applyBorder="1" applyAlignment="1" applyProtection="1">
      <alignment horizontal="center" vertical="center"/>
    </xf>
    <xf numFmtId="164" fontId="11" fillId="2" borderId="1" xfId="0" applyNumberFormat="1" applyFont="1" applyFill="1" applyBorder="1" applyAlignment="1">
      <alignment horizontal="left" vertical="center"/>
    </xf>
    <xf numFmtId="164" fontId="15" fillId="2" borderId="1" xfId="0" applyNumberFormat="1" applyFont="1" applyFill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164" fontId="11" fillId="3" borderId="1" xfId="0" applyNumberFormat="1" applyFont="1" applyFill="1" applyBorder="1" applyAlignment="1">
      <alignment vertical="center"/>
    </xf>
    <xf numFmtId="165" fontId="19" fillId="2" borderId="1" xfId="2" applyFont="1" applyFill="1" applyBorder="1" applyAlignment="1" applyProtection="1">
      <alignment horizontal="center" vertical="center"/>
    </xf>
    <xf numFmtId="164" fontId="11" fillId="3" borderId="1" xfId="0" applyNumberFormat="1" applyFont="1" applyFill="1" applyBorder="1" applyAlignment="1">
      <alignment horizontal="left" vertical="center"/>
    </xf>
    <xf numFmtId="49" fontId="12" fillId="0" borderId="1" xfId="2" applyNumberFormat="1" applyFont="1" applyBorder="1" applyAlignment="1" applyProtection="1">
      <alignment horizontal="center" vertical="center"/>
    </xf>
    <xf numFmtId="164" fontId="12" fillId="0" borderId="1" xfId="0" applyNumberFormat="1" applyFont="1" applyBorder="1" applyAlignment="1">
      <alignment horizontal="left" vertical="center" wrapText="1"/>
    </xf>
    <xf numFmtId="165" fontId="11" fillId="0" borderId="11" xfId="2" applyFont="1" applyBorder="1" applyAlignment="1" applyProtection="1">
      <alignment horizontal="center" vertical="center"/>
    </xf>
    <xf numFmtId="165" fontId="15" fillId="0" borderId="14" xfId="2" applyFont="1" applyBorder="1" applyAlignment="1" applyProtection="1">
      <alignment horizontal="center" vertical="top"/>
    </xf>
    <xf numFmtId="165" fontId="19" fillId="2" borderId="6" xfId="2" applyFont="1" applyFill="1" applyBorder="1" applyAlignment="1" applyProtection="1">
      <alignment horizontal="center" vertical="center"/>
    </xf>
    <xf numFmtId="165" fontId="19" fillId="2" borderId="8" xfId="2" applyFont="1" applyFill="1" applyBorder="1" applyAlignment="1" applyProtection="1">
      <alignment horizontal="center" vertical="center"/>
    </xf>
    <xf numFmtId="165" fontId="19" fillId="0" borderId="6" xfId="2" applyFont="1" applyBorder="1" applyAlignment="1" applyProtection="1">
      <alignment horizontal="center" vertical="center"/>
    </xf>
    <xf numFmtId="164" fontId="11" fillId="0" borderId="5" xfId="0" applyNumberFormat="1" applyFont="1" applyBorder="1" applyAlignment="1">
      <alignment horizontal="left" vertical="center"/>
    </xf>
    <xf numFmtId="165" fontId="19" fillId="0" borderId="6" xfId="2" applyFont="1" applyBorder="1" applyAlignment="1" applyProtection="1">
      <alignment horizontal="center" vertical="center"/>
      <protection locked="0"/>
    </xf>
    <xf numFmtId="165" fontId="19" fillId="0" borderId="8" xfId="2" applyFont="1" applyBorder="1" applyAlignment="1" applyProtection="1">
      <alignment horizontal="center" vertical="center"/>
      <protection locked="0"/>
    </xf>
    <xf numFmtId="165" fontId="17" fillId="2" borderId="6" xfId="2" applyFont="1" applyFill="1" applyBorder="1" applyAlignment="1" applyProtection="1">
      <alignment horizontal="center" vertical="center"/>
    </xf>
    <xf numFmtId="165" fontId="17" fillId="2" borderId="8" xfId="2" applyFont="1" applyFill="1" applyBorder="1" applyAlignment="1" applyProtection="1">
      <alignment horizontal="center" vertical="center"/>
    </xf>
    <xf numFmtId="165" fontId="19" fillId="0" borderId="6" xfId="2" applyFont="1" applyBorder="1" applyAlignment="1" applyProtection="1">
      <alignment horizontal="center" vertical="center" wrapText="1"/>
      <protection locked="0"/>
    </xf>
    <xf numFmtId="165" fontId="19" fillId="0" borderId="8" xfId="2" applyFont="1" applyBorder="1" applyAlignment="1" applyProtection="1">
      <alignment horizontal="center" vertical="center" wrapText="1"/>
      <protection locked="0"/>
    </xf>
    <xf numFmtId="165" fontId="19" fillId="6" borderId="6" xfId="2" applyFont="1" applyFill="1" applyBorder="1" applyAlignment="1" applyProtection="1">
      <alignment horizontal="center" vertical="center"/>
      <protection locked="0"/>
    </xf>
    <xf numFmtId="165" fontId="19" fillId="6" borderId="8" xfId="2" applyFont="1" applyFill="1" applyBorder="1" applyAlignment="1" applyProtection="1">
      <alignment horizontal="center" vertical="center"/>
      <protection locked="0"/>
    </xf>
    <xf numFmtId="165" fontId="19" fillId="6" borderId="6" xfId="2" applyFont="1" applyFill="1" applyBorder="1" applyAlignment="1" applyProtection="1">
      <alignment horizontal="center" vertical="center"/>
    </xf>
    <xf numFmtId="165" fontId="19" fillId="6" borderId="8" xfId="2" applyFont="1" applyFill="1" applyBorder="1" applyAlignment="1" applyProtection="1">
      <alignment horizontal="center" vertical="center"/>
    </xf>
    <xf numFmtId="165" fontId="22" fillId="2" borderId="6" xfId="2" applyFont="1" applyFill="1" applyBorder="1" applyAlignment="1" applyProtection="1">
      <alignment horizontal="center" vertical="center"/>
    </xf>
    <xf numFmtId="165" fontId="22" fillId="2" borderId="8" xfId="2" applyFont="1" applyFill="1" applyBorder="1" applyAlignment="1" applyProtection="1">
      <alignment horizontal="center" vertical="center"/>
    </xf>
    <xf numFmtId="164" fontId="21" fillId="2" borderId="1" xfId="0" applyNumberFormat="1" applyFont="1" applyFill="1" applyBorder="1" applyAlignment="1">
      <alignment horizontal="left" vertical="center"/>
    </xf>
    <xf numFmtId="164" fontId="11" fillId="10" borderId="1" xfId="0" applyNumberFormat="1" applyFont="1" applyFill="1" applyBorder="1" applyAlignment="1">
      <alignment horizontal="left" vertical="center"/>
    </xf>
    <xf numFmtId="165" fontId="22" fillId="10" borderId="6" xfId="2" applyFont="1" applyFill="1" applyBorder="1" applyAlignment="1" applyProtection="1">
      <alignment horizontal="center" vertical="center"/>
    </xf>
    <xf numFmtId="165" fontId="22" fillId="10" borderId="8" xfId="2" applyFont="1" applyFill="1" applyBorder="1" applyAlignment="1" applyProtection="1">
      <alignment horizontal="center" vertical="center"/>
    </xf>
    <xf numFmtId="164" fontId="15" fillId="4" borderId="1" xfId="0" applyNumberFormat="1" applyFont="1" applyFill="1" applyBorder="1" applyAlignment="1">
      <alignment horizontal="left" vertical="center"/>
    </xf>
    <xf numFmtId="165" fontId="17" fillId="4" borderId="6" xfId="2" applyFont="1" applyFill="1" applyBorder="1" applyAlignment="1" applyProtection="1">
      <alignment horizontal="center" vertical="center"/>
    </xf>
    <xf numFmtId="165" fontId="17" fillId="4" borderId="8" xfId="2" applyFont="1" applyFill="1" applyBorder="1" applyAlignment="1" applyProtection="1">
      <alignment horizontal="center" vertical="center"/>
    </xf>
    <xf numFmtId="164" fontId="11" fillId="9" borderId="1" xfId="0" applyNumberFormat="1" applyFont="1" applyFill="1" applyBorder="1" applyAlignment="1">
      <alignment horizontal="left" vertical="center"/>
    </xf>
    <xf numFmtId="165" fontId="19" fillId="9" borderId="6" xfId="2" applyFont="1" applyFill="1" applyBorder="1" applyAlignment="1" applyProtection="1">
      <alignment horizontal="center" vertical="center"/>
    </xf>
    <xf numFmtId="165" fontId="19" fillId="9" borderId="8" xfId="2" applyFont="1" applyFill="1" applyBorder="1" applyAlignment="1" applyProtection="1">
      <alignment horizontal="center" vertical="center"/>
    </xf>
    <xf numFmtId="164" fontId="11" fillId="0" borderId="15" xfId="0" applyNumberFormat="1" applyFont="1" applyBorder="1" applyAlignment="1">
      <alignment horizontal="left" vertical="center"/>
    </xf>
    <xf numFmtId="164" fontId="15" fillId="8" borderId="1" xfId="0" applyNumberFormat="1" applyFont="1" applyFill="1" applyBorder="1" applyAlignment="1">
      <alignment horizontal="left" vertical="center"/>
    </xf>
    <xf numFmtId="165" fontId="17" fillId="8" borderId="6" xfId="2" applyFont="1" applyFill="1" applyBorder="1" applyAlignment="1" applyProtection="1">
      <alignment horizontal="center" vertical="center"/>
    </xf>
    <xf numFmtId="165" fontId="17" fillId="8" borderId="8" xfId="2" applyFont="1" applyFill="1" applyBorder="1" applyAlignment="1" applyProtection="1">
      <alignment horizontal="center" vertical="center"/>
    </xf>
    <xf numFmtId="164" fontId="15" fillId="7" borderId="1" xfId="0" applyNumberFormat="1" applyFont="1" applyFill="1" applyBorder="1" applyAlignment="1">
      <alignment horizontal="left" vertical="center"/>
    </xf>
    <xf numFmtId="165" fontId="17" fillId="7" borderId="6" xfId="2" applyFont="1" applyFill="1" applyBorder="1" applyAlignment="1" applyProtection="1">
      <alignment horizontal="center" vertical="center"/>
    </xf>
    <xf numFmtId="165" fontId="17" fillId="7" borderId="8" xfId="2" applyFont="1" applyFill="1" applyBorder="1" applyAlignment="1" applyProtection="1">
      <alignment horizontal="center" vertical="center"/>
    </xf>
    <xf numFmtId="164" fontId="15" fillId="0" borderId="1" xfId="0" applyNumberFormat="1" applyFont="1" applyBorder="1" applyAlignment="1">
      <alignment horizontal="left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165" fontId="15" fillId="2" borderId="13" xfId="2" applyFont="1" applyFill="1" applyBorder="1" applyAlignment="1" applyProtection="1">
      <alignment horizontal="center" vertical="center"/>
    </xf>
    <xf numFmtId="165" fontId="15" fillId="2" borderId="14" xfId="2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  <protection hidden="1"/>
    </xf>
    <xf numFmtId="164" fontId="12" fillId="3" borderId="1" xfId="0" applyNumberFormat="1" applyFont="1" applyFill="1" applyBorder="1" applyAlignment="1" applyProtection="1">
      <alignment horizontal="left" vertical="center"/>
      <protection locked="0"/>
    </xf>
    <xf numFmtId="164" fontId="12" fillId="3" borderId="6" xfId="0" applyNumberFormat="1" applyFont="1" applyFill="1" applyBorder="1" applyAlignment="1">
      <alignment horizontal="left" vertical="center"/>
    </xf>
    <xf numFmtId="164" fontId="12" fillId="3" borderId="9" xfId="0" applyNumberFormat="1" applyFont="1" applyFill="1" applyBorder="1" applyAlignment="1">
      <alignment horizontal="left" vertical="center"/>
    </xf>
    <xf numFmtId="164" fontId="12" fillId="3" borderId="8" xfId="0" applyNumberFormat="1" applyFont="1" applyFill="1" applyBorder="1" applyAlignment="1">
      <alignment horizontal="left" vertical="center"/>
    </xf>
    <xf numFmtId="165" fontId="5" fillId="6" borderId="10" xfId="2" applyFont="1" applyFill="1" applyBorder="1" applyAlignment="1" applyProtection="1">
      <alignment horizontal="center" vertical="center" wrapText="1"/>
    </xf>
    <xf numFmtId="165" fontId="5" fillId="6" borderId="11" xfId="2" applyFont="1" applyFill="1" applyBorder="1" applyAlignment="1" applyProtection="1">
      <alignment horizontal="center" vertical="center" wrapText="1"/>
    </xf>
    <xf numFmtId="49" fontId="6" fillId="3" borderId="1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  <protection locked="0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962025</xdr:colOff>
      <xdr:row>4</xdr:row>
      <xdr:rowOff>180975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1F1A9138-0143-4983-9024-03C799AD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87</xdr:row>
      <xdr:rowOff>114300</xdr:rowOff>
    </xdr:from>
    <xdr:to>
      <xdr:col>2</xdr:col>
      <xdr:colOff>981075</xdr:colOff>
      <xdr:row>92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13698A2-7949-4C6F-9202-9B6FF463A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9739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2</xdr:col>
      <xdr:colOff>933450</xdr:colOff>
      <xdr:row>191</xdr:row>
      <xdr:rowOff>76200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ABB292A-9D3B-462D-A1FE-42DEB4D65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482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ranspar&#234;ncia\PCR\09.20%20-%20SETEMBRO\09.2020%20-%20PCF%202020%20-%20PLANILHA%20DE%20PRESTAC&#807;A&#771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2"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1968.8816000000002</v>
          </cell>
        </row>
        <row r="93">
          <cell r="D93">
            <v>0</v>
          </cell>
        </row>
        <row r="96">
          <cell r="C96">
            <v>0</v>
          </cell>
        </row>
      </sheetData>
      <sheetData sheetId="5">
        <row r="16">
          <cell r="C16" t="str">
            <v/>
          </cell>
        </row>
      </sheetData>
      <sheetData sheetId="6">
        <row r="27">
          <cell r="C27">
            <v>0</v>
          </cell>
        </row>
        <row r="61">
          <cell r="C61">
            <v>0</v>
          </cell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0</v>
          </cell>
        </row>
      </sheetData>
      <sheetData sheetId="8">
        <row r="1">
          <cell r="X1">
            <v>3128.66</v>
          </cell>
        </row>
        <row r="2">
          <cell r="X2">
            <v>9188.9399999999987</v>
          </cell>
        </row>
        <row r="3">
          <cell r="X3">
            <v>12293.420000000002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N2">
            <v>4514.1499999999996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 xml:space="preserve"> 3.1. Material de Higienização e Limpeza </v>
          </cell>
          <cell r="N10">
            <v>320</v>
          </cell>
        </row>
        <row r="11">
          <cell r="D11" t="str">
            <v xml:space="preserve"> 2.1. Materiais Descartáveis/Materiais de Penso </v>
          </cell>
          <cell r="N11">
            <v>960</v>
          </cell>
        </row>
        <row r="12">
          <cell r="D12" t="str">
            <v xml:space="preserve">3.6.1. Manutenção de Bem Imóvel </v>
          </cell>
          <cell r="N12">
            <v>151.30000000000001</v>
          </cell>
        </row>
        <row r="13">
          <cell r="D13" t="str">
            <v xml:space="preserve"> 2.1. Materiais Descartáveis/Materiais de Penso </v>
          </cell>
          <cell r="N13">
            <v>790</v>
          </cell>
        </row>
        <row r="14">
          <cell r="D14" t="str">
            <v>5.5. Serviço Gráficos, de Encadernação e de Emolduração</v>
          </cell>
          <cell r="N14">
            <v>464.75</v>
          </cell>
        </row>
        <row r="15">
          <cell r="D15" t="str">
            <v xml:space="preserve"> 2.2. Medicamentos </v>
          </cell>
          <cell r="N15">
            <v>317.60000000000002</v>
          </cell>
        </row>
        <row r="16">
          <cell r="D16" t="str">
            <v xml:space="preserve"> 3.3. Material Expediente </v>
          </cell>
          <cell r="N16">
            <v>270.5</v>
          </cell>
        </row>
        <row r="17">
          <cell r="D17" t="str">
            <v>5.5. Serviço Gráficos, de Encadernação e de Emolduração</v>
          </cell>
          <cell r="N17">
            <v>650</v>
          </cell>
        </row>
        <row r="18">
          <cell r="D18" t="str">
            <v xml:space="preserve">3.6.1. Manutenção de Bem Imóvel </v>
          </cell>
          <cell r="N18">
            <v>10</v>
          </cell>
        </row>
        <row r="19">
          <cell r="D19" t="str">
            <v xml:space="preserve">3.7. Tecidos, Fardamentos e EPI </v>
          </cell>
          <cell r="N19">
            <v>580</v>
          </cell>
        </row>
        <row r="98">
          <cell r="Q98">
            <v>0</v>
          </cell>
        </row>
      </sheetData>
      <sheetData sheetId="15"/>
      <sheetData sheetId="16"/>
      <sheetData sheetId="17"/>
      <sheetData sheetId="18">
        <row r="4">
          <cell r="G4">
            <v>260.44</v>
          </cell>
        </row>
      </sheetData>
      <sheetData sheetId="19"/>
      <sheetData sheetId="20"/>
      <sheetData sheetId="21">
        <row r="2">
          <cell r="N2">
            <v>3487022.83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3487022.83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3364-573B-4F5C-8A03-889BBC1B643B}">
  <sheetPr>
    <pageSetUpPr fitToPage="1"/>
  </sheetPr>
  <dimension ref="A1:IV296"/>
  <sheetViews>
    <sheetView showGridLines="0" tabSelected="1" view="pageBreakPreview" topLeftCell="E1" zoomScale="85" zoomScaleNormal="85" zoomScaleSheetLayoutView="85" workbookViewId="0">
      <selection activeCell="H1" sqref="H1:XFD296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20" hidden="1" customWidth="1"/>
    <col min="3" max="3" width="15.140625" style="39" customWidth="1"/>
    <col min="4" max="4" width="66.7109375" style="27" bestFit="1" customWidth="1"/>
    <col min="5" max="5" width="50.140625" style="27" customWidth="1"/>
    <col min="6" max="6" width="19.140625" style="55" customWidth="1"/>
    <col min="7" max="7" width="23.85546875" style="55" customWidth="1"/>
    <col min="8" max="8" width="51.85546875" style="2" bestFit="1" customWidth="1"/>
    <col min="9" max="16384" width="17" style="3"/>
  </cols>
  <sheetData>
    <row r="1" spans="3:12" ht="15.75" customHeight="1" x14ac:dyDescent="0.2">
      <c r="C1" s="163"/>
      <c r="D1" s="1" t="s">
        <v>0</v>
      </c>
      <c r="E1" s="1"/>
      <c r="F1" s="165" t="s">
        <v>1</v>
      </c>
      <c r="G1" s="165"/>
    </row>
    <row r="2" spans="3:12" ht="15.75" customHeight="1" x14ac:dyDescent="0.2">
      <c r="C2" s="163"/>
      <c r="D2" s="4" t="s">
        <v>2</v>
      </c>
      <c r="E2" s="4"/>
      <c r="F2" s="166" t="s">
        <v>3</v>
      </c>
      <c r="G2" s="166" t="s">
        <v>4</v>
      </c>
    </row>
    <row r="3" spans="3:12" ht="15.75" customHeight="1" x14ac:dyDescent="0.2">
      <c r="C3" s="163"/>
      <c r="D3" s="4" t="s">
        <v>5</v>
      </c>
      <c r="E3" s="4"/>
      <c r="F3" s="166"/>
      <c r="G3" s="166"/>
    </row>
    <row r="4" spans="3:12" ht="15.75" customHeight="1" x14ac:dyDescent="0.2">
      <c r="C4" s="163"/>
      <c r="D4" s="5" t="s">
        <v>6</v>
      </c>
      <c r="E4" s="5"/>
      <c r="F4" s="230" t="s">
        <v>7</v>
      </c>
      <c r="G4" s="231">
        <v>1</v>
      </c>
      <c r="I4" s="223"/>
      <c r="J4" s="223"/>
    </row>
    <row r="5" spans="3:12" ht="15.75" customHeight="1" x14ac:dyDescent="0.2">
      <c r="C5" s="6"/>
      <c r="D5" s="5" t="s">
        <v>8</v>
      </c>
      <c r="E5" s="5"/>
      <c r="F5" s="152"/>
      <c r="G5" s="231"/>
      <c r="I5" s="223"/>
      <c r="J5" s="223"/>
    </row>
    <row r="6" spans="3:12" ht="18.75" x14ac:dyDescent="0.2">
      <c r="C6" s="156" t="s">
        <v>9</v>
      </c>
      <c r="D6" s="156"/>
      <c r="E6" s="7" t="s">
        <v>10</v>
      </c>
      <c r="F6" s="8" t="s">
        <v>11</v>
      </c>
      <c r="G6" s="9" t="s">
        <v>12</v>
      </c>
      <c r="I6" s="10"/>
      <c r="J6" s="10"/>
      <c r="K6" s="10"/>
    </row>
    <row r="7" spans="3:12" ht="20.100000000000001" customHeight="1" x14ac:dyDescent="0.2">
      <c r="C7" s="224" t="s">
        <v>13</v>
      </c>
      <c r="D7" s="224"/>
      <c r="E7" s="11" t="s">
        <v>14</v>
      </c>
      <c r="F7" s="12" t="s">
        <v>15</v>
      </c>
      <c r="G7" s="13">
        <f>IFERROR(VLOOKUP($C$7,'[1]DADOS (OCULTAR)'!$P$3:$R$54,3,0),"")</f>
        <v>9039744000194</v>
      </c>
      <c r="I7" s="10"/>
      <c r="J7" s="10"/>
      <c r="K7" s="10"/>
    </row>
    <row r="8" spans="3:12" ht="20.100000000000001" customHeight="1" x14ac:dyDescent="0.2">
      <c r="C8" s="225" t="str">
        <f>IFERROR(VLOOKUP($C$7,'[1]DADOS (OCULTAR)'!$P$3:$R$54,2,0),"")</f>
        <v xml:space="preserve">IMIP HOSPITALAR - FUNDAÇÃO PROF. MARTINIANO FERNANDES </v>
      </c>
      <c r="D8" s="226" t="str">
        <f>IFERROR(VLOOKUP($C$7,'[1]DADOS (OCULTAR)'!$P$3:$R$53,3,0),"")</f>
        <v/>
      </c>
      <c r="E8" s="227" t="str">
        <f>IFERROR(VLOOKUP($C$7,'[1]DADOS (OCULTAR)'!$P$3:$R$53,3,0),"")</f>
        <v/>
      </c>
      <c r="F8" s="228" t="s">
        <v>16</v>
      </c>
      <c r="G8" s="229"/>
      <c r="I8" s="10"/>
      <c r="J8" s="10"/>
      <c r="K8" s="10"/>
    </row>
    <row r="9" spans="3:12" ht="20.25" customHeight="1" x14ac:dyDescent="0.2">
      <c r="C9" s="219" t="s">
        <v>17</v>
      </c>
      <c r="D9" s="219"/>
      <c r="E9" s="220"/>
      <c r="F9" s="14" t="s">
        <v>18</v>
      </c>
      <c r="G9" s="15" t="str">
        <f>IFERROR(VLOOKUP(C7,'[1]DADOS (OCULTAR)'!P3:S53,4,0),"")</f>
        <v/>
      </c>
      <c r="H9" s="16"/>
      <c r="I9" s="10"/>
      <c r="J9" s="10"/>
      <c r="K9" s="10"/>
    </row>
    <row r="10" spans="3:12" ht="25.5" customHeight="1" x14ac:dyDescent="0.2">
      <c r="C10" s="176" t="s">
        <v>19</v>
      </c>
      <c r="D10" s="176"/>
      <c r="E10" s="176"/>
      <c r="F10" s="221" t="s">
        <v>20</v>
      </c>
      <c r="G10" s="222"/>
      <c r="H10" s="16"/>
      <c r="I10" s="10"/>
      <c r="J10" s="10"/>
      <c r="K10" s="10"/>
    </row>
    <row r="11" spans="3:12" ht="18" customHeight="1" x14ac:dyDescent="0.2">
      <c r="C11" s="177" t="s">
        <v>21</v>
      </c>
      <c r="D11" s="177"/>
      <c r="E11" s="177"/>
      <c r="F11" s="133">
        <v>3487022.83</v>
      </c>
      <c r="G11" s="133"/>
      <c r="H11" s="17"/>
      <c r="I11" s="10"/>
      <c r="J11" s="18"/>
      <c r="K11" s="18"/>
      <c r="L11" s="19"/>
    </row>
    <row r="12" spans="3:12" ht="18" customHeight="1" x14ac:dyDescent="0.2">
      <c r="C12" s="177" t="s">
        <v>22</v>
      </c>
      <c r="D12" s="177"/>
      <c r="E12" s="177"/>
      <c r="F12" s="189">
        <v>0</v>
      </c>
      <c r="G12" s="190"/>
      <c r="H12" s="17"/>
      <c r="I12" s="10"/>
      <c r="J12" s="18"/>
      <c r="K12" s="18"/>
      <c r="L12" s="19"/>
    </row>
    <row r="13" spans="3:12" ht="18" customHeight="1" x14ac:dyDescent="0.2">
      <c r="C13" s="177" t="s">
        <v>23</v>
      </c>
      <c r="D13" s="177"/>
      <c r="E13" s="177"/>
      <c r="F13" s="189">
        <v>0</v>
      </c>
      <c r="G13" s="190"/>
      <c r="H13" s="17"/>
      <c r="I13" s="10"/>
      <c r="J13" s="18"/>
      <c r="K13" s="18"/>
    </row>
    <row r="14" spans="3:12" ht="18" customHeight="1" x14ac:dyDescent="0.2">
      <c r="C14" s="177" t="s">
        <v>24</v>
      </c>
      <c r="D14" s="177"/>
      <c r="E14" s="177"/>
      <c r="F14" s="189">
        <v>0</v>
      </c>
      <c r="G14" s="190"/>
      <c r="H14" s="16"/>
      <c r="I14" s="10"/>
      <c r="J14" s="18"/>
      <c r="K14" s="18"/>
    </row>
    <row r="15" spans="3:12" ht="18" customHeight="1" x14ac:dyDescent="0.2">
      <c r="C15" s="177" t="s">
        <v>25</v>
      </c>
      <c r="D15" s="177"/>
      <c r="E15" s="177"/>
      <c r="F15" s="189">
        <v>0</v>
      </c>
      <c r="G15" s="190"/>
      <c r="H15" s="16"/>
      <c r="I15" s="10"/>
      <c r="J15" s="18"/>
      <c r="K15" s="18"/>
    </row>
    <row r="16" spans="3:12" ht="18" customHeight="1" x14ac:dyDescent="0.2">
      <c r="C16" s="218" t="s">
        <v>26</v>
      </c>
      <c r="D16" s="218"/>
      <c r="E16" s="218"/>
      <c r="F16" s="189">
        <v>0</v>
      </c>
      <c r="G16" s="190"/>
      <c r="H16" s="16"/>
      <c r="I16" s="10"/>
      <c r="J16" s="18"/>
      <c r="K16" s="18"/>
    </row>
    <row r="17" spans="1:11" ht="18" customHeight="1" x14ac:dyDescent="0.2">
      <c r="C17" s="176" t="s">
        <v>27</v>
      </c>
      <c r="D17" s="176"/>
      <c r="E17" s="176"/>
      <c r="F17" s="191">
        <f>SUM(F11:G15)-F16</f>
        <v>3487022.83</v>
      </c>
      <c r="G17" s="192"/>
      <c r="H17" s="16"/>
      <c r="I17" s="10"/>
      <c r="J17" s="18"/>
      <c r="K17" s="18"/>
    </row>
    <row r="18" spans="1:11" ht="18" customHeight="1" x14ac:dyDescent="0.2">
      <c r="C18" s="177" t="s">
        <v>28</v>
      </c>
      <c r="D18" s="177"/>
      <c r="E18" s="177"/>
      <c r="F18" s="189">
        <v>260.44</v>
      </c>
      <c r="G18" s="190"/>
      <c r="H18" s="16"/>
      <c r="I18" s="10"/>
      <c r="J18" s="18"/>
      <c r="K18" s="18"/>
    </row>
    <row r="19" spans="1:11" ht="18" customHeight="1" x14ac:dyDescent="0.2">
      <c r="C19" s="171" t="s">
        <v>29</v>
      </c>
      <c r="D19" s="171"/>
      <c r="E19" s="171"/>
      <c r="F19" s="195">
        <v>0</v>
      </c>
      <c r="G19" s="196"/>
      <c r="H19" s="16"/>
      <c r="I19" s="10"/>
      <c r="J19" s="18"/>
      <c r="K19" s="18"/>
    </row>
    <row r="20" spans="1:11" ht="18" customHeight="1" x14ac:dyDescent="0.2">
      <c r="C20" s="177" t="s">
        <v>30</v>
      </c>
      <c r="D20" s="177"/>
      <c r="E20" s="177"/>
      <c r="F20" s="189">
        <v>0</v>
      </c>
      <c r="G20" s="190"/>
      <c r="H20" s="16"/>
      <c r="I20" s="10"/>
      <c r="J20" s="18"/>
      <c r="K20" s="18"/>
    </row>
    <row r="21" spans="1:11" ht="18" customHeight="1" x14ac:dyDescent="0.2">
      <c r="C21" s="177" t="s">
        <v>31</v>
      </c>
      <c r="D21" s="177"/>
      <c r="E21" s="177"/>
      <c r="F21" s="189">
        <v>0</v>
      </c>
      <c r="G21" s="190"/>
      <c r="H21" s="16"/>
      <c r="I21" s="10"/>
      <c r="J21" s="18"/>
      <c r="K21" s="18"/>
    </row>
    <row r="22" spans="1:11" ht="18" customHeight="1" x14ac:dyDescent="0.2">
      <c r="C22" s="177" t="s">
        <v>32</v>
      </c>
      <c r="D22" s="177"/>
      <c r="E22" s="177"/>
      <c r="F22" s="189">
        <v>0</v>
      </c>
      <c r="G22" s="190"/>
      <c r="H22" s="16"/>
      <c r="I22" s="10"/>
      <c r="J22" s="18"/>
      <c r="K22" s="18"/>
    </row>
    <row r="23" spans="1:11" ht="18" customHeight="1" x14ac:dyDescent="0.2">
      <c r="C23" s="177" t="s">
        <v>33</v>
      </c>
      <c r="D23" s="177"/>
      <c r="E23" s="177"/>
      <c r="F23" s="189">
        <f>SUM('[1]TCE - ANEXO VI - DR - Enviar'!G4:G11)-F18</f>
        <v>0</v>
      </c>
      <c r="G23" s="190"/>
      <c r="H23" s="16"/>
      <c r="I23" s="10"/>
      <c r="J23" s="18"/>
      <c r="K23" s="18"/>
    </row>
    <row r="24" spans="1:11" ht="18" customHeight="1" x14ac:dyDescent="0.2">
      <c r="C24" s="215" t="s">
        <v>34</v>
      </c>
      <c r="D24" s="215"/>
      <c r="E24" s="215"/>
      <c r="F24" s="216">
        <f>SUM(F18:G23)</f>
        <v>260.44</v>
      </c>
      <c r="G24" s="217"/>
      <c r="H24" s="16"/>
      <c r="I24" s="10"/>
      <c r="J24" s="18"/>
      <c r="K24" s="18"/>
    </row>
    <row r="25" spans="1:11" ht="18" customHeight="1" x14ac:dyDescent="0.2">
      <c r="C25" s="176" t="s">
        <v>35</v>
      </c>
      <c r="D25" s="176"/>
      <c r="E25" s="176"/>
      <c r="F25" s="191">
        <f>F24+F17</f>
        <v>3487283.27</v>
      </c>
      <c r="G25" s="192"/>
      <c r="H25" s="16"/>
      <c r="I25" s="10"/>
      <c r="J25" s="18"/>
      <c r="K25" s="18"/>
    </row>
    <row r="26" spans="1:11" ht="6" customHeight="1" x14ac:dyDescent="0.2">
      <c r="C26" s="211"/>
      <c r="D26" s="211"/>
      <c r="E26" s="211"/>
      <c r="F26" s="21"/>
      <c r="G26" s="22"/>
      <c r="H26" s="16"/>
      <c r="I26" s="10"/>
      <c r="J26" s="18"/>
      <c r="K26" s="18"/>
    </row>
    <row r="27" spans="1:11" ht="27" customHeight="1" x14ac:dyDescent="0.2">
      <c r="C27" s="176" t="s">
        <v>36</v>
      </c>
      <c r="D27" s="176"/>
      <c r="E27" s="176"/>
      <c r="F27" s="191" t="s">
        <v>20</v>
      </c>
      <c r="G27" s="192"/>
      <c r="H27" s="16"/>
      <c r="I27" s="10"/>
      <c r="J27" s="18"/>
      <c r="K27" s="18"/>
    </row>
    <row r="28" spans="1:11" ht="18" customHeight="1" x14ac:dyDescent="0.2">
      <c r="C28" s="212" t="s">
        <v>37</v>
      </c>
      <c r="D28" s="212"/>
      <c r="E28" s="212"/>
      <c r="F28" s="213">
        <f>F29+SUM(F35:F38)</f>
        <v>26579.901600000001</v>
      </c>
      <c r="G28" s="214"/>
      <c r="H28" s="17"/>
      <c r="I28" s="23"/>
      <c r="J28" s="18"/>
      <c r="K28" s="18"/>
    </row>
    <row r="29" spans="1:11" ht="18" customHeight="1" x14ac:dyDescent="0.2">
      <c r="A29" s="24"/>
      <c r="C29" s="205" t="s">
        <v>38</v>
      </c>
      <c r="D29" s="205"/>
      <c r="E29" s="205"/>
      <c r="F29" s="206">
        <f>F30+F33+F34</f>
        <v>24611.02</v>
      </c>
      <c r="G29" s="207"/>
      <c r="H29" s="17"/>
      <c r="I29" s="23"/>
      <c r="J29" s="18"/>
      <c r="K29" s="18"/>
    </row>
    <row r="30" spans="1:11" ht="18" customHeight="1" x14ac:dyDescent="0.2">
      <c r="C30" s="208" t="s">
        <v>39</v>
      </c>
      <c r="D30" s="208"/>
      <c r="E30" s="208"/>
      <c r="F30" s="209">
        <f>F31+F32</f>
        <v>12317.599999999999</v>
      </c>
      <c r="G30" s="210"/>
      <c r="H30" s="17"/>
      <c r="I30" s="23"/>
      <c r="J30" s="18"/>
      <c r="K30" s="18"/>
    </row>
    <row r="31" spans="1:11" ht="18" customHeight="1" x14ac:dyDescent="0.2">
      <c r="A31" s="24" t="s">
        <v>40</v>
      </c>
      <c r="B31" s="20" t="s">
        <v>41</v>
      </c>
      <c r="C31" s="177" t="s">
        <v>42</v>
      </c>
      <c r="D31" s="177"/>
      <c r="E31" s="177"/>
      <c r="F31" s="187">
        <f>'[1]TCE - ANEXO II - Preencher'!X1</f>
        <v>3128.66</v>
      </c>
      <c r="G31" s="146"/>
      <c r="H31" s="17"/>
      <c r="I31" s="23"/>
      <c r="J31" s="18"/>
      <c r="K31" s="18"/>
    </row>
    <row r="32" spans="1:11" ht="18" customHeight="1" x14ac:dyDescent="0.2">
      <c r="A32" s="24" t="s">
        <v>43</v>
      </c>
      <c r="B32" s="20" t="s">
        <v>41</v>
      </c>
      <c r="C32" s="177" t="s">
        <v>44</v>
      </c>
      <c r="D32" s="177"/>
      <c r="E32" s="177"/>
      <c r="F32" s="187">
        <f>'[1]TCE - ANEXO II - Preencher'!X2</f>
        <v>9188.9399999999987</v>
      </c>
      <c r="G32" s="146"/>
      <c r="H32" s="17"/>
      <c r="I32" s="23"/>
      <c r="J32" s="18"/>
      <c r="K32" s="18"/>
    </row>
    <row r="33" spans="1:14" ht="18" customHeight="1" x14ac:dyDescent="0.2">
      <c r="A33" s="24" t="s">
        <v>45</v>
      </c>
      <c r="B33" s="20" t="s">
        <v>41</v>
      </c>
      <c r="C33" s="177" t="s">
        <v>46</v>
      </c>
      <c r="D33" s="177"/>
      <c r="E33" s="177"/>
      <c r="F33" s="187">
        <f>'[1]TCE - ANEXO II - Preencher'!X4</f>
        <v>0</v>
      </c>
      <c r="G33" s="146"/>
      <c r="H33" s="17"/>
      <c r="I33" s="23"/>
      <c r="J33" s="18"/>
      <c r="K33" s="18"/>
    </row>
    <row r="34" spans="1:14" ht="18" customHeight="1" x14ac:dyDescent="0.2">
      <c r="A34" s="24" t="s">
        <v>47</v>
      </c>
      <c r="B34" s="20" t="s">
        <v>41</v>
      </c>
      <c r="C34" s="177" t="s">
        <v>48</v>
      </c>
      <c r="D34" s="177"/>
      <c r="E34" s="177"/>
      <c r="F34" s="187">
        <f>'[1]TCE - ANEXO II - Preencher'!X3</f>
        <v>12293.420000000002</v>
      </c>
      <c r="G34" s="146"/>
      <c r="H34" s="17"/>
      <c r="I34" s="23"/>
      <c r="J34" s="18"/>
      <c r="K34" s="18"/>
      <c r="M34" s="25"/>
    </row>
    <row r="35" spans="1:14" ht="18" customHeight="1" x14ac:dyDescent="0.2">
      <c r="A35" t="s">
        <v>49</v>
      </c>
      <c r="B35" s="20" t="s">
        <v>50</v>
      </c>
      <c r="C35" s="177" t="s">
        <v>51</v>
      </c>
      <c r="D35" s="177"/>
      <c r="E35" s="177"/>
      <c r="F35" s="187">
        <f>'[1]MEM.CÁLC.FP.'!$D$92</f>
        <v>1968.8816000000002</v>
      </c>
      <c r="G35" s="146"/>
      <c r="H35" s="17"/>
      <c r="I35" s="23"/>
      <c r="J35" s="18"/>
      <c r="K35" s="18"/>
      <c r="L35" s="25"/>
      <c r="M35" s="26"/>
    </row>
    <row r="36" spans="1:14" ht="18" customHeight="1" x14ac:dyDescent="0.2">
      <c r="A36" t="s">
        <v>52</v>
      </c>
      <c r="B36" s="20" t="s">
        <v>50</v>
      </c>
      <c r="C36" s="177" t="s">
        <v>53</v>
      </c>
      <c r="D36" s="177"/>
      <c r="E36" s="177"/>
      <c r="F36" s="187" t="str">
        <f>IF(G6="SIM","",'[1]MEM.CÁLC.FP.'!$D$93)</f>
        <v/>
      </c>
      <c r="G36" s="146"/>
      <c r="H36" s="17"/>
      <c r="I36" s="23"/>
      <c r="J36" s="18"/>
      <c r="K36" s="18"/>
      <c r="L36" s="25"/>
      <c r="M36" s="26"/>
      <c r="N36" s="19"/>
    </row>
    <row r="37" spans="1:14" ht="18" customHeight="1" x14ac:dyDescent="0.2">
      <c r="A37" s="27" t="s">
        <v>54</v>
      </c>
      <c r="B37" s="28" t="s">
        <v>55</v>
      </c>
      <c r="C37" s="177" t="s">
        <v>56</v>
      </c>
      <c r="D37" s="177"/>
      <c r="E37" s="177"/>
      <c r="F37" s="187">
        <f>'[1]MEM.CÁLC.FP.'!$C$96</f>
        <v>0</v>
      </c>
      <c r="G37" s="146"/>
      <c r="H37" s="17"/>
      <c r="I37" s="23"/>
      <c r="J37" s="18"/>
      <c r="K37" s="18"/>
      <c r="M37" s="26"/>
    </row>
    <row r="38" spans="1:14" ht="18" customHeight="1" x14ac:dyDescent="0.2">
      <c r="C38" s="201" t="s">
        <v>57</v>
      </c>
      <c r="D38" s="201"/>
      <c r="E38" s="201"/>
      <c r="F38" s="199">
        <f>F39+F43+F47</f>
        <v>0</v>
      </c>
      <c r="G38" s="200"/>
      <c r="H38" s="17"/>
      <c r="I38" s="23"/>
      <c r="J38" s="18"/>
      <c r="K38" s="18"/>
    </row>
    <row r="39" spans="1:14" ht="18" customHeight="1" x14ac:dyDescent="0.2">
      <c r="C39" s="202" t="s">
        <v>58</v>
      </c>
      <c r="D39" s="202"/>
      <c r="E39" s="202"/>
      <c r="F39" s="203">
        <f>SUM(F40:G42)</f>
        <v>0</v>
      </c>
      <c r="G39" s="204"/>
      <c r="H39" s="17"/>
      <c r="I39" s="29"/>
      <c r="J39" s="18"/>
      <c r="K39" s="18"/>
    </row>
    <row r="40" spans="1:14" ht="18" customHeight="1" x14ac:dyDescent="0.2">
      <c r="C40" s="171" t="s">
        <v>59</v>
      </c>
      <c r="D40" s="171"/>
      <c r="E40" s="171"/>
      <c r="F40" s="197">
        <f>SUM('[1]MEM.CÁLC.FP.'!D6:D7)</f>
        <v>0</v>
      </c>
      <c r="G40" s="198"/>
      <c r="H40" s="17"/>
      <c r="I40" s="29"/>
      <c r="J40" s="18"/>
      <c r="K40" s="18"/>
    </row>
    <row r="41" spans="1:14" ht="18" customHeight="1" x14ac:dyDescent="0.2">
      <c r="A41" t="s">
        <v>49</v>
      </c>
      <c r="B41" s="20" t="s">
        <v>50</v>
      </c>
      <c r="C41" s="171" t="s">
        <v>60</v>
      </c>
      <c r="D41" s="171"/>
      <c r="E41" s="171"/>
      <c r="F41" s="197">
        <f>SUM('[1]MEM.CÁLC.FP.'!F6:F7)</f>
        <v>0</v>
      </c>
      <c r="G41" s="198"/>
      <c r="H41" s="17"/>
      <c r="I41" s="29"/>
      <c r="J41" s="18"/>
      <c r="K41" s="18"/>
    </row>
    <row r="42" spans="1:14" ht="18" customHeight="1" x14ac:dyDescent="0.2">
      <c r="A42" t="s">
        <v>52</v>
      </c>
      <c r="B42" s="20" t="s">
        <v>50</v>
      </c>
      <c r="C42" s="171" t="s">
        <v>61</v>
      </c>
      <c r="D42" s="171"/>
      <c r="E42" s="171"/>
      <c r="F42" s="197" t="str">
        <f>IF(G6="SIM","",SUM('[1]MEM.CÁLC.FP.'!G6:G7))</f>
        <v/>
      </c>
      <c r="G42" s="198"/>
      <c r="H42" s="17"/>
      <c r="I42" s="29"/>
      <c r="J42" s="18"/>
      <c r="K42" s="18"/>
    </row>
    <row r="43" spans="1:14" ht="18" customHeight="1" x14ac:dyDescent="0.2">
      <c r="C43" s="175" t="s">
        <v>62</v>
      </c>
      <c r="D43" s="175"/>
      <c r="E43" s="175"/>
      <c r="F43" s="199">
        <f>SUM(F44:G46)</f>
        <v>0</v>
      </c>
      <c r="G43" s="200"/>
      <c r="H43" s="17"/>
      <c r="I43" s="10"/>
      <c r="J43" s="18"/>
      <c r="K43" s="18"/>
    </row>
    <row r="44" spans="1:14" ht="18" customHeight="1" x14ac:dyDescent="0.2">
      <c r="C44" s="171" t="s">
        <v>63</v>
      </c>
      <c r="D44" s="171"/>
      <c r="E44" s="171"/>
      <c r="F44" s="197">
        <f>SUM('[1]MEM.CÁLC.FP.'!D9:D10)</f>
        <v>0</v>
      </c>
      <c r="G44" s="198"/>
      <c r="H44" s="17"/>
      <c r="I44" s="10"/>
      <c r="J44" s="18"/>
      <c r="K44" s="18"/>
    </row>
    <row r="45" spans="1:14" ht="18" customHeight="1" x14ac:dyDescent="0.2">
      <c r="A45" t="s">
        <v>49</v>
      </c>
      <c r="B45" s="20" t="s">
        <v>50</v>
      </c>
      <c r="C45" s="171" t="s">
        <v>64</v>
      </c>
      <c r="D45" s="171"/>
      <c r="E45" s="171"/>
      <c r="F45" s="197">
        <f>SUM('[1]MEM.CÁLC.FP.'!F9:F10)</f>
        <v>0</v>
      </c>
      <c r="G45" s="198"/>
      <c r="H45" s="17"/>
      <c r="I45" s="10"/>
      <c r="J45" s="18"/>
      <c r="K45" s="18"/>
    </row>
    <row r="46" spans="1:14" ht="18" customHeight="1" x14ac:dyDescent="0.2">
      <c r="A46" t="s">
        <v>52</v>
      </c>
      <c r="B46" s="20" t="s">
        <v>50</v>
      </c>
      <c r="C46" s="171" t="s">
        <v>65</v>
      </c>
      <c r="D46" s="171"/>
      <c r="E46" s="171"/>
      <c r="F46" s="197" t="str">
        <f>IF(G6="SIM","",SUM('[1]MEM.CÁLC.FP.'!G9:G10))</f>
        <v/>
      </c>
      <c r="G46" s="198"/>
      <c r="H46" s="17"/>
      <c r="I46" s="10"/>
      <c r="J46" s="18"/>
      <c r="K46" s="18"/>
    </row>
    <row r="47" spans="1:14" ht="18" customHeight="1" x14ac:dyDescent="0.2">
      <c r="C47" s="175" t="s">
        <v>66</v>
      </c>
      <c r="D47" s="175"/>
      <c r="E47" s="175"/>
      <c r="F47" s="199">
        <f>SUM(F48:G51)</f>
        <v>0</v>
      </c>
      <c r="G47" s="200"/>
      <c r="H47" s="17"/>
      <c r="I47" s="29"/>
      <c r="J47" s="18"/>
      <c r="K47" s="18"/>
    </row>
    <row r="48" spans="1:14" ht="18" customHeight="1" x14ac:dyDescent="0.2">
      <c r="C48" s="171" t="s">
        <v>67</v>
      </c>
      <c r="D48" s="171"/>
      <c r="E48" s="171"/>
      <c r="F48" s="197">
        <f>'[1]MEM.CÁLC.FP.'!D12+'[1]MEM.CÁLC.FP.'!D14-'[1]MEM.CÁLC.FP.'!D13-'[1]MEM.CÁLC.FP.'!D15</f>
        <v>0</v>
      </c>
      <c r="G48" s="198"/>
      <c r="H48" s="17"/>
      <c r="I48" s="29"/>
      <c r="J48" s="18"/>
      <c r="K48" s="18"/>
    </row>
    <row r="49" spans="1:13" ht="18" customHeight="1" x14ac:dyDescent="0.2">
      <c r="A49" t="s">
        <v>49</v>
      </c>
      <c r="B49" s="20" t="s">
        <v>50</v>
      </c>
      <c r="C49" s="171" t="s">
        <v>68</v>
      </c>
      <c r="D49" s="171"/>
      <c r="E49" s="171"/>
      <c r="F49" s="197">
        <f>SUM('[1]MEM.CÁLC.FP.'!F12:F15)</f>
        <v>0</v>
      </c>
      <c r="G49" s="198"/>
      <c r="H49" s="17"/>
      <c r="I49" s="29"/>
      <c r="J49" s="18"/>
      <c r="K49" s="18"/>
    </row>
    <row r="50" spans="1:13" ht="18" customHeight="1" x14ac:dyDescent="0.2">
      <c r="A50" t="s">
        <v>52</v>
      </c>
      <c r="B50" s="20" t="s">
        <v>50</v>
      </c>
      <c r="C50" s="171" t="s">
        <v>69</v>
      </c>
      <c r="D50" s="171"/>
      <c r="E50" s="171"/>
      <c r="F50" s="197" t="str">
        <f>IF(G6="SIM","",SUM('[1]MEM.CÁLC.FP.'!G12:G15))</f>
        <v/>
      </c>
      <c r="G50" s="198"/>
      <c r="H50" s="17"/>
      <c r="I50" s="30"/>
      <c r="J50" s="18"/>
      <c r="K50" s="18"/>
    </row>
    <row r="51" spans="1:13" ht="18" customHeight="1" x14ac:dyDescent="0.2">
      <c r="A51" t="s">
        <v>49</v>
      </c>
      <c r="B51" s="20" t="s">
        <v>50</v>
      </c>
      <c r="C51" s="171" t="s">
        <v>70</v>
      </c>
      <c r="D51" s="171"/>
      <c r="E51" s="171"/>
      <c r="F51" s="197">
        <f>SUM('[1]MEM.CÁLC.FP.'!H12:H15)</f>
        <v>0</v>
      </c>
      <c r="G51" s="198"/>
      <c r="H51" s="17"/>
      <c r="I51" s="29"/>
      <c r="J51" s="18"/>
      <c r="K51" s="18"/>
    </row>
    <row r="52" spans="1:13" ht="18" customHeight="1" x14ac:dyDescent="0.2">
      <c r="C52" s="176" t="s">
        <v>71</v>
      </c>
      <c r="D52" s="176"/>
      <c r="E52" s="176"/>
      <c r="F52" s="191">
        <f>SUM(F53:G60)</f>
        <v>0</v>
      </c>
      <c r="G52" s="192"/>
      <c r="H52" s="16"/>
      <c r="I52" s="10"/>
      <c r="J52" s="18"/>
      <c r="K52" s="18"/>
    </row>
    <row r="53" spans="1:13" ht="18" customHeight="1" x14ac:dyDescent="0.2">
      <c r="A53" t="s">
        <v>72</v>
      </c>
      <c r="B53" s="20" t="s">
        <v>73</v>
      </c>
      <c r="C53" s="177" t="s">
        <v>74</v>
      </c>
      <c r="D53" s="177"/>
      <c r="E53" s="177"/>
      <c r="F53" s="189"/>
      <c r="G53" s="190"/>
      <c r="H53" s="17"/>
      <c r="I53" s="10"/>
      <c r="J53" s="18"/>
      <c r="K53" s="18"/>
    </row>
    <row r="54" spans="1:13" ht="18" customHeight="1" x14ac:dyDescent="0.2">
      <c r="A54" t="s">
        <v>75</v>
      </c>
      <c r="B54" s="20" t="s">
        <v>76</v>
      </c>
      <c r="C54" s="177" t="s">
        <v>77</v>
      </c>
      <c r="D54" s="177"/>
      <c r="E54" s="177"/>
      <c r="F54" s="189"/>
      <c r="G54" s="190"/>
      <c r="H54" s="17"/>
      <c r="I54" s="10"/>
      <c r="J54" s="18"/>
      <c r="K54" s="18"/>
      <c r="L54" s="26"/>
    </row>
    <row r="55" spans="1:13" ht="18" customHeight="1" x14ac:dyDescent="0.2">
      <c r="A55" t="s">
        <v>78</v>
      </c>
      <c r="B55" s="20" t="s">
        <v>79</v>
      </c>
      <c r="C55" s="177" t="s">
        <v>80</v>
      </c>
      <c r="D55" s="177"/>
      <c r="E55" s="177"/>
      <c r="F55" s="189"/>
      <c r="G55" s="190"/>
      <c r="H55" s="17"/>
      <c r="I55" s="10"/>
      <c r="J55" s="18"/>
      <c r="K55" s="18"/>
      <c r="L55" s="26"/>
    </row>
    <row r="56" spans="1:13" ht="18" customHeight="1" x14ac:dyDescent="0.2">
      <c r="A56" t="s">
        <v>81</v>
      </c>
      <c r="B56" s="20" t="s">
        <v>82</v>
      </c>
      <c r="C56" s="177" t="s">
        <v>83</v>
      </c>
      <c r="D56" s="177"/>
      <c r="E56" s="177"/>
      <c r="F56" s="189"/>
      <c r="G56" s="190"/>
      <c r="H56" s="17"/>
      <c r="I56" s="10"/>
      <c r="J56" s="18"/>
      <c r="K56" s="18"/>
      <c r="L56" s="19"/>
    </row>
    <row r="57" spans="1:13" ht="18" customHeight="1" x14ac:dyDescent="0.2">
      <c r="A57" t="s">
        <v>84</v>
      </c>
      <c r="B57" s="20" t="s">
        <v>85</v>
      </c>
      <c r="C57" s="177" t="s">
        <v>86</v>
      </c>
      <c r="D57" s="177"/>
      <c r="E57" s="177"/>
      <c r="F57" s="189"/>
      <c r="G57" s="190"/>
      <c r="H57" s="17"/>
      <c r="I57" s="10"/>
      <c r="J57" s="18"/>
      <c r="K57" s="18"/>
      <c r="L57" s="19"/>
      <c r="M57" s="19"/>
    </row>
    <row r="58" spans="1:13" ht="18" customHeight="1" x14ac:dyDescent="0.2">
      <c r="A58" t="s">
        <v>87</v>
      </c>
      <c r="B58" s="20" t="s">
        <v>88</v>
      </c>
      <c r="C58" s="177" t="s">
        <v>89</v>
      </c>
      <c r="D58" s="177"/>
      <c r="E58" s="177"/>
      <c r="F58" s="189"/>
      <c r="G58" s="190"/>
      <c r="H58" s="17"/>
      <c r="I58" s="10"/>
      <c r="J58" s="18"/>
      <c r="K58" s="18"/>
      <c r="L58" s="19"/>
      <c r="M58" s="19"/>
    </row>
    <row r="59" spans="1:13" ht="18" customHeight="1" x14ac:dyDescent="0.2">
      <c r="A59" t="s">
        <v>90</v>
      </c>
      <c r="B59" s="20" t="s">
        <v>91</v>
      </c>
      <c r="C59" s="171" t="s">
        <v>92</v>
      </c>
      <c r="D59" s="171"/>
      <c r="E59" s="171"/>
      <c r="F59" s="195"/>
      <c r="G59" s="196"/>
      <c r="H59" s="17"/>
      <c r="I59" s="10"/>
      <c r="J59" s="18"/>
      <c r="K59" s="18"/>
      <c r="L59" s="19"/>
      <c r="M59" s="19"/>
    </row>
    <row r="60" spans="1:13" ht="18" customHeight="1" x14ac:dyDescent="0.2">
      <c r="A60" t="s">
        <v>93</v>
      </c>
      <c r="B60" s="20" t="s">
        <v>94</v>
      </c>
      <c r="C60" s="177" t="s">
        <v>95</v>
      </c>
      <c r="D60" s="177"/>
      <c r="E60" s="177"/>
      <c r="F60" s="189"/>
      <c r="G60" s="190"/>
      <c r="H60" s="17"/>
      <c r="I60" s="10"/>
      <c r="J60" s="18"/>
      <c r="K60" s="18"/>
    </row>
    <row r="61" spans="1:13" ht="18" customHeight="1" x14ac:dyDescent="0.2">
      <c r="C61" s="176" t="s">
        <v>96</v>
      </c>
      <c r="D61" s="176"/>
      <c r="E61" s="176"/>
      <c r="F61" s="191">
        <f>SUM(F62:G66)+F67+F76+F77</f>
        <v>0</v>
      </c>
      <c r="G61" s="192"/>
      <c r="H61" s="16"/>
      <c r="I61" s="10"/>
      <c r="J61" s="18"/>
      <c r="K61" s="18"/>
    </row>
    <row r="62" spans="1:13" ht="18" customHeight="1" x14ac:dyDescent="0.2">
      <c r="A62" t="s">
        <v>97</v>
      </c>
      <c r="B62" s="20" t="s">
        <v>98</v>
      </c>
      <c r="C62" s="177" t="s">
        <v>99</v>
      </c>
      <c r="D62" s="177"/>
      <c r="E62" s="177"/>
      <c r="F62" s="189"/>
      <c r="G62" s="190"/>
      <c r="H62" s="17"/>
      <c r="I62" s="10"/>
      <c r="J62" s="18"/>
      <c r="K62" s="18"/>
    </row>
    <row r="63" spans="1:13" ht="18" customHeight="1" x14ac:dyDescent="0.2">
      <c r="A63" t="s">
        <v>100</v>
      </c>
      <c r="B63" s="20" t="s">
        <v>79</v>
      </c>
      <c r="C63" s="177" t="s">
        <v>101</v>
      </c>
      <c r="D63" s="177"/>
      <c r="E63" s="177"/>
      <c r="F63" s="189"/>
      <c r="G63" s="190"/>
      <c r="H63" s="17"/>
      <c r="I63" s="10"/>
      <c r="J63" s="18"/>
      <c r="K63" s="18"/>
    </row>
    <row r="64" spans="1:13" ht="18" customHeight="1" x14ac:dyDescent="0.2">
      <c r="A64" t="s">
        <v>102</v>
      </c>
      <c r="B64" s="20" t="s">
        <v>103</v>
      </c>
      <c r="C64" s="177" t="s">
        <v>104</v>
      </c>
      <c r="D64" s="177"/>
      <c r="E64" s="177"/>
      <c r="F64" s="189"/>
      <c r="G64" s="190"/>
      <c r="H64" s="17"/>
      <c r="I64" s="10"/>
      <c r="J64" s="18"/>
      <c r="K64" s="18"/>
    </row>
    <row r="65" spans="1:11" ht="18" customHeight="1" x14ac:dyDescent="0.2">
      <c r="A65" t="s">
        <v>105</v>
      </c>
      <c r="B65" s="20" t="s">
        <v>106</v>
      </c>
      <c r="C65" s="177" t="s">
        <v>107</v>
      </c>
      <c r="D65" s="177"/>
      <c r="E65" s="177"/>
      <c r="F65" s="189"/>
      <c r="G65" s="190"/>
      <c r="H65" s="17"/>
      <c r="I65" s="30"/>
      <c r="J65" s="18"/>
      <c r="K65" s="18"/>
    </row>
    <row r="66" spans="1:11" ht="18" customHeight="1" x14ac:dyDescent="0.2">
      <c r="A66" t="s">
        <v>108</v>
      </c>
      <c r="B66" s="20" t="s">
        <v>82</v>
      </c>
      <c r="C66" s="177" t="s">
        <v>109</v>
      </c>
      <c r="D66" s="177"/>
      <c r="E66" s="177"/>
      <c r="F66" s="189"/>
      <c r="G66" s="190"/>
      <c r="H66" s="17"/>
      <c r="I66" s="10"/>
      <c r="J66" s="18"/>
      <c r="K66" s="18"/>
    </row>
    <row r="67" spans="1:11" ht="18" customHeight="1" x14ac:dyDescent="0.2">
      <c r="C67" s="175" t="s">
        <v>110</v>
      </c>
      <c r="D67" s="175"/>
      <c r="E67" s="175"/>
      <c r="F67" s="185">
        <f>F68+F69</f>
        <v>0</v>
      </c>
      <c r="G67" s="186"/>
      <c r="H67" s="16"/>
      <c r="I67" s="10"/>
      <c r="J67" s="18"/>
      <c r="K67" s="18"/>
    </row>
    <row r="68" spans="1:11" ht="18" customHeight="1" x14ac:dyDescent="0.2">
      <c r="A68" t="s">
        <v>111</v>
      </c>
      <c r="B68" s="20" t="s">
        <v>112</v>
      </c>
      <c r="C68" s="171" t="s">
        <v>113</v>
      </c>
      <c r="D68" s="171"/>
      <c r="E68" s="171"/>
      <c r="F68" s="189"/>
      <c r="G68" s="190"/>
      <c r="H68" s="17"/>
      <c r="I68" s="10"/>
      <c r="J68" s="18"/>
      <c r="K68" s="18"/>
    </row>
    <row r="69" spans="1:11" ht="18" customHeight="1" x14ac:dyDescent="0.2">
      <c r="C69" s="175" t="s">
        <v>114</v>
      </c>
      <c r="D69" s="175"/>
      <c r="E69" s="175"/>
      <c r="F69" s="185">
        <f>F70+F71+F74+F75</f>
        <v>0</v>
      </c>
      <c r="G69" s="186"/>
      <c r="H69" s="16"/>
      <c r="I69" s="10"/>
      <c r="J69" s="18"/>
      <c r="K69" s="18"/>
    </row>
    <row r="70" spans="1:11" ht="18" customHeight="1" x14ac:dyDescent="0.2">
      <c r="A70" t="s">
        <v>115</v>
      </c>
      <c r="B70" s="20" t="s">
        <v>116</v>
      </c>
      <c r="C70" s="171" t="s">
        <v>117</v>
      </c>
      <c r="D70" s="171"/>
      <c r="E70" s="171"/>
      <c r="F70" s="189"/>
      <c r="G70" s="190"/>
      <c r="H70" s="17"/>
      <c r="I70" s="10"/>
      <c r="J70" s="18"/>
      <c r="K70" s="18"/>
    </row>
    <row r="71" spans="1:11" ht="18" customHeight="1" x14ac:dyDescent="0.2">
      <c r="C71" s="175" t="s">
        <v>118</v>
      </c>
      <c r="D71" s="175"/>
      <c r="E71" s="175"/>
      <c r="F71" s="185">
        <f>SUM(F72:G73)</f>
        <v>0</v>
      </c>
      <c r="G71" s="186"/>
      <c r="H71" s="16"/>
      <c r="I71" s="10"/>
      <c r="J71" s="18"/>
      <c r="K71" s="18"/>
    </row>
    <row r="72" spans="1:11" ht="18" customHeight="1" x14ac:dyDescent="0.2">
      <c r="A72" t="s">
        <v>119</v>
      </c>
      <c r="B72" s="20" t="s">
        <v>106</v>
      </c>
      <c r="C72" s="171" t="s">
        <v>120</v>
      </c>
      <c r="D72" s="171"/>
      <c r="E72" s="171"/>
      <c r="F72" s="193"/>
      <c r="G72" s="194"/>
      <c r="H72" s="17"/>
      <c r="I72" s="10"/>
      <c r="J72" s="18"/>
      <c r="K72" s="18"/>
    </row>
    <row r="73" spans="1:11" ht="18" customHeight="1" x14ac:dyDescent="0.2">
      <c r="A73" t="s">
        <v>121</v>
      </c>
      <c r="B73" s="20" t="s">
        <v>116</v>
      </c>
      <c r="C73" s="171" t="s">
        <v>122</v>
      </c>
      <c r="D73" s="171"/>
      <c r="E73" s="171"/>
      <c r="F73" s="193"/>
      <c r="G73" s="194"/>
      <c r="H73" s="17"/>
      <c r="I73" s="10"/>
      <c r="J73" s="18"/>
      <c r="K73" s="18"/>
    </row>
    <row r="74" spans="1:11" ht="18" customHeight="1" x14ac:dyDescent="0.2">
      <c r="A74" t="s">
        <v>123</v>
      </c>
      <c r="B74" s="20" t="s">
        <v>116</v>
      </c>
      <c r="C74" s="171" t="s">
        <v>124</v>
      </c>
      <c r="D74" s="171"/>
      <c r="E74" s="171"/>
      <c r="F74" s="193"/>
      <c r="G74" s="194"/>
      <c r="H74" s="17"/>
      <c r="I74" s="10"/>
      <c r="J74" s="18"/>
      <c r="K74" s="18"/>
    </row>
    <row r="75" spans="1:11" ht="18" customHeight="1" x14ac:dyDescent="0.2">
      <c r="A75" t="s">
        <v>125</v>
      </c>
      <c r="B75" s="20" t="s">
        <v>94</v>
      </c>
      <c r="C75" s="171" t="s">
        <v>126</v>
      </c>
      <c r="D75" s="171"/>
      <c r="E75" s="171"/>
      <c r="F75" s="193"/>
      <c r="G75" s="194"/>
      <c r="H75" s="17"/>
      <c r="I75" s="10"/>
      <c r="J75" s="18"/>
      <c r="K75" s="18"/>
    </row>
    <row r="76" spans="1:11" ht="18" customHeight="1" x14ac:dyDescent="0.2">
      <c r="A76" t="s">
        <v>127</v>
      </c>
      <c r="B76" s="20" t="s">
        <v>128</v>
      </c>
      <c r="C76" s="180" t="s">
        <v>129</v>
      </c>
      <c r="D76" s="180"/>
      <c r="E76" s="180"/>
      <c r="F76" s="189"/>
      <c r="G76" s="190"/>
      <c r="H76" s="17"/>
      <c r="I76" s="31"/>
      <c r="J76" s="32"/>
      <c r="K76" s="32"/>
    </row>
    <row r="77" spans="1:11" ht="18" customHeight="1" x14ac:dyDescent="0.2">
      <c r="A77" t="s">
        <v>130</v>
      </c>
      <c r="B77" s="20" t="s">
        <v>94</v>
      </c>
      <c r="C77" s="177" t="s">
        <v>131</v>
      </c>
      <c r="D77" s="177"/>
      <c r="E77" s="177"/>
      <c r="F77" s="189"/>
      <c r="G77" s="190"/>
      <c r="H77" s="17"/>
      <c r="I77" s="10"/>
      <c r="J77" s="18"/>
      <c r="K77" s="18"/>
    </row>
    <row r="78" spans="1:11" ht="18" customHeight="1" x14ac:dyDescent="0.2">
      <c r="C78" s="176" t="s">
        <v>132</v>
      </c>
      <c r="D78" s="176"/>
      <c r="E78" s="176"/>
      <c r="F78" s="191">
        <f>F79+F80+F83</f>
        <v>0</v>
      </c>
      <c r="G78" s="192"/>
      <c r="H78" s="33"/>
      <c r="I78" s="10"/>
      <c r="J78" s="18"/>
      <c r="K78" s="18"/>
    </row>
    <row r="79" spans="1:11" ht="18" customHeight="1" x14ac:dyDescent="0.25">
      <c r="A79" s="34" t="s">
        <v>133</v>
      </c>
      <c r="B79" s="20" t="s">
        <v>134</v>
      </c>
      <c r="C79" s="177" t="s">
        <v>135</v>
      </c>
      <c r="D79" s="177"/>
      <c r="E79" s="177"/>
      <c r="F79" s="187">
        <f>SUMIF('[1]TCE - ANEXO IV - Preencher'!$D:$D,'CONTÁBIL- FINANCEIRA '!A79,'[1]TCE - ANEXO IV - Preencher'!$N:$N)</f>
        <v>0</v>
      </c>
      <c r="G79" s="146"/>
      <c r="H79" s="17"/>
      <c r="I79" s="10"/>
      <c r="J79" s="18"/>
      <c r="K79" s="18"/>
    </row>
    <row r="80" spans="1:11" ht="18" customHeight="1" x14ac:dyDescent="0.2">
      <c r="C80" s="175" t="s">
        <v>136</v>
      </c>
      <c r="D80" s="175"/>
      <c r="E80" s="175"/>
      <c r="F80" s="185">
        <f>F81+F82</f>
        <v>0</v>
      </c>
      <c r="G80" s="186"/>
      <c r="H80" s="16"/>
      <c r="I80" s="10"/>
      <c r="J80" s="18"/>
      <c r="K80" s="18"/>
    </row>
    <row r="81" spans="1:11" ht="18.75" x14ac:dyDescent="0.25">
      <c r="A81" s="34" t="s">
        <v>137</v>
      </c>
      <c r="B81" s="20" t="s">
        <v>138</v>
      </c>
      <c r="C81" s="177" t="s">
        <v>139</v>
      </c>
      <c r="D81" s="177"/>
      <c r="E81" s="177"/>
      <c r="F81" s="187">
        <f>SUMIF('[1]TCE - ANEXO IV - Preencher'!$D:$D,'CONTÁBIL- FINANCEIRA '!A81,'[1]TCE - ANEXO IV - Preencher'!$N:$N)</f>
        <v>0</v>
      </c>
      <c r="G81" s="146"/>
      <c r="H81" s="17"/>
      <c r="I81" s="10"/>
      <c r="J81" s="18"/>
      <c r="K81" s="18"/>
    </row>
    <row r="82" spans="1:11" ht="18.75" x14ac:dyDescent="0.25">
      <c r="A82" s="34" t="s">
        <v>140</v>
      </c>
      <c r="B82" s="20" t="s">
        <v>138</v>
      </c>
      <c r="C82" s="177" t="s">
        <v>141</v>
      </c>
      <c r="D82" s="177"/>
      <c r="E82" s="177"/>
      <c r="F82" s="187">
        <f>SUMIF('[1]TCE - ANEXO IV - Preencher'!$D:$D,'CONTÁBIL- FINANCEIRA '!A82,'[1]TCE - ANEXO IV - Preencher'!$N:$N)</f>
        <v>0</v>
      </c>
      <c r="G82" s="146"/>
      <c r="H82" s="17"/>
      <c r="I82" s="10"/>
      <c r="J82" s="18"/>
      <c r="K82" s="18"/>
    </row>
    <row r="83" spans="1:11" ht="18" customHeight="1" x14ac:dyDescent="0.2">
      <c r="C83" s="175" t="s">
        <v>142</v>
      </c>
      <c r="D83" s="175"/>
      <c r="E83" s="175"/>
      <c r="F83" s="185">
        <f>F84+F85</f>
        <v>0</v>
      </c>
      <c r="G83" s="186"/>
      <c r="H83" s="16"/>
      <c r="I83" s="10"/>
      <c r="J83" s="18"/>
      <c r="K83" s="18"/>
    </row>
    <row r="84" spans="1:11" ht="18.75" x14ac:dyDescent="0.25">
      <c r="A84" s="34" t="s">
        <v>143</v>
      </c>
      <c r="B84" s="20" t="s">
        <v>144</v>
      </c>
      <c r="C84" s="177" t="s">
        <v>145</v>
      </c>
      <c r="D84" s="177"/>
      <c r="E84" s="177"/>
      <c r="F84" s="187">
        <f>SUMIF('[1]TCE - ANEXO IV - Preencher'!$D:$D,'CONTÁBIL- FINANCEIRA '!A84,'[1]TCE - ANEXO IV - Preencher'!$N:$N)</f>
        <v>0</v>
      </c>
      <c r="G84" s="146"/>
      <c r="H84" s="17"/>
      <c r="I84" s="10"/>
      <c r="J84" s="18"/>
      <c r="K84" s="18"/>
    </row>
    <row r="85" spans="1:11" ht="18.75" x14ac:dyDescent="0.25">
      <c r="A85" s="34" t="s">
        <v>146</v>
      </c>
      <c r="B85" s="20" t="s">
        <v>144</v>
      </c>
      <c r="C85" s="188" t="s">
        <v>147</v>
      </c>
      <c r="D85" s="188"/>
      <c r="E85" s="188"/>
      <c r="F85" s="187">
        <f>SUMIF('[1]TCE - ANEXO IV - Preencher'!$D:$D,'CONTÁBIL- FINANCEIRA '!A85,'[1]TCE - ANEXO IV - Preencher'!$N:$N)</f>
        <v>0</v>
      </c>
      <c r="G85" s="146"/>
      <c r="H85" s="17"/>
      <c r="I85" s="10"/>
      <c r="J85" s="18"/>
      <c r="K85" s="18"/>
    </row>
    <row r="86" spans="1:11" ht="15.75" customHeight="1" x14ac:dyDescent="0.2">
      <c r="C86" s="35"/>
      <c r="D86" s="36"/>
      <c r="E86" s="37"/>
      <c r="F86" s="183"/>
      <c r="G86" s="183"/>
      <c r="H86" s="38"/>
      <c r="I86" s="10"/>
      <c r="J86" s="18"/>
      <c r="K86" s="18"/>
    </row>
    <row r="87" spans="1:11" ht="15.75" customHeight="1" x14ac:dyDescent="0.2">
      <c r="D87" s="27" t="s">
        <v>148</v>
      </c>
      <c r="E87" s="40" t="s">
        <v>149</v>
      </c>
      <c r="F87" s="108" t="s">
        <v>148</v>
      </c>
      <c r="G87" s="108"/>
      <c r="H87" s="41"/>
      <c r="I87" s="10"/>
      <c r="J87" s="18"/>
      <c r="K87" s="18"/>
    </row>
    <row r="88" spans="1:11" ht="15.75" customHeight="1" x14ac:dyDescent="0.2">
      <c r="C88" s="42"/>
      <c r="D88" s="43" t="s">
        <v>150</v>
      </c>
      <c r="E88" s="44" t="s">
        <v>151</v>
      </c>
      <c r="F88" s="184" t="s">
        <v>152</v>
      </c>
      <c r="G88" s="184"/>
      <c r="H88" s="16"/>
      <c r="I88" s="10"/>
      <c r="J88" s="18"/>
      <c r="K88" s="18"/>
    </row>
    <row r="89" spans="1:11" ht="15.75" x14ac:dyDescent="0.2">
      <c r="C89" s="163"/>
      <c r="D89" s="164" t="str">
        <f>D1</f>
        <v>SECRETARIA EXECUTIVA DE ATENÇÃO À SAÚDE</v>
      </c>
      <c r="E89" s="164"/>
      <c r="F89" s="165" t="str">
        <f>F1</f>
        <v>Janeiro/2020 - Versão 4.0</v>
      </c>
      <c r="G89" s="165"/>
      <c r="H89" s="16"/>
      <c r="I89" s="10"/>
      <c r="J89" s="18"/>
      <c r="K89" s="18"/>
    </row>
    <row r="90" spans="1:11" ht="15.75" x14ac:dyDescent="0.2">
      <c r="C90" s="163"/>
      <c r="D90" s="150" t="str">
        <f>D2</f>
        <v>DIRETORIA GERAL DE MODERNIZAÇÃO E MONITORAMENTO DA ASSISTÊNCIA À SAÚDE</v>
      </c>
      <c r="E90" s="150"/>
      <c r="F90" s="166" t="str">
        <f>F2</f>
        <v>MÊS/ANO COMPETÊNCIA</v>
      </c>
      <c r="G90" s="166" t="str">
        <f>G2</f>
        <v>ANO CONTRATO</v>
      </c>
      <c r="H90" s="16"/>
      <c r="I90" s="10"/>
      <c r="J90" s="18"/>
      <c r="K90" s="18"/>
    </row>
    <row r="91" spans="1:11" ht="15.75" x14ac:dyDescent="0.2">
      <c r="C91" s="163"/>
      <c r="D91" s="150" t="str">
        <f>D3</f>
        <v>SECRETARIA  DE ADMINISTRAÇÃO E FINANÇAS</v>
      </c>
      <c r="E91" s="150"/>
      <c r="F91" s="166"/>
      <c r="G91" s="166"/>
      <c r="H91" s="16"/>
      <c r="I91" s="10"/>
      <c r="J91" s="18"/>
      <c r="K91" s="18"/>
    </row>
    <row r="92" spans="1:11" ht="15.75" x14ac:dyDescent="0.2">
      <c r="C92" s="163"/>
      <c r="D92" s="151" t="str">
        <f>D4</f>
        <v>GERÊNCIA GERAL DE ADMINISTRAÇÃO, FINANÇAS, CONVÊNIOS E CONTRATOS</v>
      </c>
      <c r="E92" s="151"/>
      <c r="F92" s="152" t="str">
        <f>$F$4</f>
        <v>SETEMBRO 2020</v>
      </c>
      <c r="G92" s="181">
        <f>IF(G4=0,"",G4)</f>
        <v>1</v>
      </c>
      <c r="H92" s="16"/>
      <c r="I92" s="10"/>
      <c r="J92" s="18"/>
      <c r="K92" s="18"/>
    </row>
    <row r="93" spans="1:11" ht="15.75" x14ac:dyDescent="0.2">
      <c r="C93" s="6"/>
      <c r="D93" s="45" t="str">
        <f>D5</f>
        <v>DEMONSTRATIVO DE CONTRATOS SERVIÇOS TERCEIRIZADOS</v>
      </c>
      <c r="E93" s="46"/>
      <c r="F93" s="153"/>
      <c r="G93" s="181"/>
      <c r="H93" s="16"/>
      <c r="I93" s="10"/>
      <c r="J93" s="18"/>
      <c r="K93" s="18"/>
    </row>
    <row r="94" spans="1:11" ht="18" customHeight="1" x14ac:dyDescent="0.2">
      <c r="C94" s="156" t="s">
        <v>153</v>
      </c>
      <c r="D94" s="156"/>
      <c r="E94" s="157" t="s">
        <v>10</v>
      </c>
      <c r="F94" s="157"/>
      <c r="G94" s="157"/>
      <c r="H94" s="16"/>
      <c r="I94" s="10"/>
      <c r="J94" s="18"/>
      <c r="K94" s="18"/>
    </row>
    <row r="95" spans="1:11" ht="18" customHeight="1" x14ac:dyDescent="0.2">
      <c r="C95" s="147" t="str">
        <f>IF(C7=0,"",C7)</f>
        <v>HOSPITAL EDUARDO CAMPOS</v>
      </c>
      <c r="D95" s="147"/>
      <c r="E95" s="182" t="str">
        <f>IF(E7=0,"",E7)</f>
        <v>ROBERTA MONTEIRO</v>
      </c>
      <c r="F95" s="182"/>
      <c r="G95" s="182"/>
      <c r="H95" s="16"/>
      <c r="I95" s="10"/>
      <c r="J95" s="18"/>
      <c r="K95" s="18"/>
    </row>
    <row r="96" spans="1:11" ht="18" customHeight="1" x14ac:dyDescent="0.2">
      <c r="C96" s="176" t="s">
        <v>154</v>
      </c>
      <c r="D96" s="176"/>
      <c r="E96" s="176"/>
      <c r="F96" s="112" t="s">
        <v>20</v>
      </c>
      <c r="G96" s="112"/>
      <c r="H96" s="16"/>
      <c r="I96" s="10"/>
      <c r="J96" s="18"/>
      <c r="K96" s="18"/>
    </row>
    <row r="97" spans="1:11" ht="18" customHeight="1" x14ac:dyDescent="0.2">
      <c r="C97" s="176" t="s">
        <v>155</v>
      </c>
      <c r="D97" s="176"/>
      <c r="E97" s="176"/>
      <c r="F97" s="107">
        <f>F98+F101+F102+F103+F110+F108+F109</f>
        <v>1114.75</v>
      </c>
      <c r="G97" s="107"/>
      <c r="H97" s="16"/>
      <c r="I97" s="10"/>
      <c r="J97" s="18"/>
      <c r="K97" s="18"/>
    </row>
    <row r="98" spans="1:11" ht="18" customHeight="1" x14ac:dyDescent="0.2">
      <c r="C98" s="175" t="s">
        <v>156</v>
      </c>
      <c r="D98" s="175"/>
      <c r="E98" s="175"/>
      <c r="F98" s="179">
        <f>SUM(F99:G100)</f>
        <v>0</v>
      </c>
      <c r="G98" s="179"/>
      <c r="H98" s="16"/>
      <c r="I98" s="10"/>
      <c r="J98" s="18"/>
      <c r="K98" s="18"/>
    </row>
    <row r="99" spans="1:11" ht="18" customHeight="1" x14ac:dyDescent="0.25">
      <c r="A99" s="34" t="s">
        <v>157</v>
      </c>
      <c r="B99" s="20" t="s">
        <v>158</v>
      </c>
      <c r="C99" s="171" t="s">
        <v>159</v>
      </c>
      <c r="D99" s="171"/>
      <c r="E99" s="171"/>
      <c r="F99" s="172">
        <f>SUMIF('[1]TCE - ANEXO IV - Preencher'!$D:$D,'CONTÁBIL- FINANCEIRA '!A99,'[1]TCE - ANEXO IV - Preencher'!$N:$N)</f>
        <v>0</v>
      </c>
      <c r="G99" s="172"/>
      <c r="H99" s="17"/>
      <c r="I99" s="10"/>
      <c r="J99" s="18"/>
      <c r="K99" s="18"/>
    </row>
    <row r="100" spans="1:11" ht="18" customHeight="1" x14ac:dyDescent="0.25">
      <c r="A100" s="34" t="s">
        <v>160</v>
      </c>
      <c r="B100" s="20" t="s">
        <v>161</v>
      </c>
      <c r="C100" s="171" t="s">
        <v>162</v>
      </c>
      <c r="D100" s="171"/>
      <c r="E100" s="171"/>
      <c r="F100" s="172">
        <f>SUMIF('[1]TCE - ANEXO IV - Preencher'!$D:$D,'CONTÁBIL- FINANCEIRA '!A100,'[1]TCE - ANEXO IV - Preencher'!$N:$N)</f>
        <v>0</v>
      </c>
      <c r="G100" s="172"/>
      <c r="H100" s="17"/>
      <c r="I100" s="10"/>
      <c r="J100" s="18"/>
      <c r="K100" s="18"/>
    </row>
    <row r="101" spans="1:11" ht="18" customHeight="1" x14ac:dyDescent="0.25">
      <c r="A101" s="34" t="s">
        <v>163</v>
      </c>
      <c r="B101" s="20" t="s">
        <v>164</v>
      </c>
      <c r="C101" s="177" t="s">
        <v>165</v>
      </c>
      <c r="D101" s="177"/>
      <c r="E101" s="177"/>
      <c r="F101" s="105">
        <f>SUMIF('[1]TCE - ANEXO IV - Preencher'!$D:$D,'CONTÁBIL- FINANCEIRA '!A101,'[1]TCE - ANEXO IV - Preencher'!$N:$N)</f>
        <v>0</v>
      </c>
      <c r="G101" s="105"/>
      <c r="H101" s="17"/>
      <c r="I101" s="10"/>
      <c r="J101" s="18"/>
      <c r="K101" s="18"/>
    </row>
    <row r="102" spans="1:11" ht="18" customHeight="1" x14ac:dyDescent="0.25">
      <c r="A102" s="34" t="s">
        <v>166</v>
      </c>
      <c r="B102" s="20" t="s">
        <v>167</v>
      </c>
      <c r="C102" s="177" t="s">
        <v>168</v>
      </c>
      <c r="D102" s="177"/>
      <c r="E102" s="177"/>
      <c r="F102" s="105">
        <f>SUMIF('[1]TCE - ANEXO IV - Preencher'!$D:$D,'CONTÁBIL- FINANCEIRA '!A102,'[1]TCE - ANEXO IV - Preencher'!$N:$N)</f>
        <v>0</v>
      </c>
      <c r="G102" s="105"/>
      <c r="H102" s="17"/>
      <c r="I102" s="10"/>
      <c r="J102" s="18"/>
      <c r="K102" s="18"/>
    </row>
    <row r="103" spans="1:11" ht="18" customHeight="1" x14ac:dyDescent="0.2">
      <c r="C103" s="176" t="s">
        <v>169</v>
      </c>
      <c r="D103" s="176"/>
      <c r="E103" s="176"/>
      <c r="F103" s="107">
        <f>F104+F105+F106+F107</f>
        <v>0</v>
      </c>
      <c r="G103" s="107"/>
      <c r="H103" s="16"/>
      <c r="I103" s="10"/>
      <c r="J103" s="18"/>
      <c r="K103" s="18"/>
    </row>
    <row r="104" spans="1:11" ht="18" customHeight="1" x14ac:dyDescent="0.25">
      <c r="A104" s="34" t="s">
        <v>170</v>
      </c>
      <c r="B104" s="20" t="s">
        <v>171</v>
      </c>
      <c r="C104" s="171" t="s">
        <v>172</v>
      </c>
      <c r="D104" s="171"/>
      <c r="E104" s="171"/>
      <c r="F104" s="172">
        <f>SUMIF('[1]TCE - ANEXO IV - Preencher'!$D:$D,'CONTÁBIL- FINANCEIRA '!A104,'[1]TCE - ANEXO IV - Preencher'!$N:$N)</f>
        <v>0</v>
      </c>
      <c r="G104" s="172"/>
      <c r="H104" s="17"/>
      <c r="I104" s="10"/>
      <c r="J104" s="18"/>
      <c r="K104" s="18"/>
    </row>
    <row r="105" spans="1:11" ht="18" customHeight="1" x14ac:dyDescent="0.25">
      <c r="A105" s="34" t="s">
        <v>173</v>
      </c>
      <c r="B105" s="20" t="s">
        <v>174</v>
      </c>
      <c r="C105" s="171" t="s">
        <v>175</v>
      </c>
      <c r="D105" s="171"/>
      <c r="E105" s="171"/>
      <c r="F105" s="172">
        <f>SUMIF('[1]TCE - ANEXO IV - Preencher'!$D:$D,'CONTÁBIL- FINANCEIRA '!A105,'[1]TCE - ANEXO IV - Preencher'!$N:$N)</f>
        <v>0</v>
      </c>
      <c r="G105" s="172"/>
      <c r="H105" s="17"/>
      <c r="I105" s="10"/>
      <c r="J105" s="18"/>
      <c r="K105" s="18"/>
    </row>
    <row r="106" spans="1:11" ht="18" customHeight="1" x14ac:dyDescent="0.25">
      <c r="A106" s="34" t="s">
        <v>176</v>
      </c>
      <c r="B106" s="20" t="s">
        <v>177</v>
      </c>
      <c r="C106" s="171" t="s">
        <v>178</v>
      </c>
      <c r="D106" s="171"/>
      <c r="E106" s="171"/>
      <c r="F106" s="172">
        <f>SUMIF('[1]TCE - ANEXO IV - Preencher'!$D:$D,'CONTÁBIL- FINANCEIRA '!A106,'[1]TCE - ANEXO IV - Preencher'!$N:$N)</f>
        <v>0</v>
      </c>
      <c r="G106" s="172"/>
      <c r="H106" s="17"/>
      <c r="I106" s="10"/>
      <c r="J106" s="18"/>
      <c r="K106" s="18"/>
    </row>
    <row r="107" spans="1:11" ht="18" customHeight="1" x14ac:dyDescent="0.25">
      <c r="A107" s="34" t="s">
        <v>179</v>
      </c>
      <c r="B107" s="20" t="s">
        <v>180</v>
      </c>
      <c r="C107" s="171" t="s">
        <v>181</v>
      </c>
      <c r="D107" s="171"/>
      <c r="E107" s="171"/>
      <c r="F107" s="172">
        <f>SUMIF('[1]TCE - ANEXO IV - Preencher'!$D:$D,'CONTÁBIL- FINANCEIRA '!A107,'[1]TCE - ANEXO IV - Preencher'!$N:$N)</f>
        <v>0</v>
      </c>
      <c r="G107" s="172"/>
      <c r="H107" s="17"/>
      <c r="I107" s="10"/>
      <c r="J107" s="18"/>
      <c r="K107" s="18"/>
    </row>
    <row r="108" spans="1:11" ht="18" customHeight="1" x14ac:dyDescent="0.25">
      <c r="A108" s="34" t="s">
        <v>182</v>
      </c>
      <c r="B108" s="20" t="s">
        <v>183</v>
      </c>
      <c r="C108" s="171" t="s">
        <v>184</v>
      </c>
      <c r="D108" s="171"/>
      <c r="E108" s="171"/>
      <c r="F108" s="172">
        <f>SUMIF('[1]TCE - ANEXO IV - Preencher'!$D:$D,'CONTÁBIL- FINANCEIRA '!A108,'[1]TCE - ANEXO IV - Preencher'!$N:$N)</f>
        <v>1114.75</v>
      </c>
      <c r="G108" s="172"/>
      <c r="H108" s="17"/>
      <c r="I108" s="10"/>
      <c r="J108" s="18"/>
      <c r="K108" s="18"/>
    </row>
    <row r="109" spans="1:11" ht="18" customHeight="1" x14ac:dyDescent="0.25">
      <c r="A109" s="34" t="s">
        <v>185</v>
      </c>
      <c r="B109" s="20" t="s">
        <v>186</v>
      </c>
      <c r="C109" s="171" t="s">
        <v>187</v>
      </c>
      <c r="D109" s="171"/>
      <c r="E109" s="171"/>
      <c r="F109" s="172">
        <f>SUMIF('[1]TCE - ANEXO IV - Preencher'!$D:$D,'CONTÁBIL- FINANCEIRA '!A109,'[1]TCE - ANEXO IV - Preencher'!$N:$N)</f>
        <v>0</v>
      </c>
      <c r="G109" s="172"/>
      <c r="H109" s="17"/>
      <c r="I109" s="10"/>
      <c r="J109" s="18"/>
      <c r="K109" s="18"/>
    </row>
    <row r="110" spans="1:11" ht="18" customHeight="1" x14ac:dyDescent="0.2">
      <c r="C110" s="175" t="s">
        <v>188</v>
      </c>
      <c r="D110" s="175"/>
      <c r="E110" s="175"/>
      <c r="F110" s="179">
        <f>F111+F112</f>
        <v>0</v>
      </c>
      <c r="G110" s="179"/>
      <c r="H110" s="16"/>
      <c r="I110" s="10"/>
      <c r="J110" s="18"/>
      <c r="K110" s="18"/>
    </row>
    <row r="111" spans="1:11" ht="18" customHeight="1" x14ac:dyDescent="0.2">
      <c r="A111" t="s">
        <v>189</v>
      </c>
      <c r="B111" s="20" t="s">
        <v>190</v>
      </c>
      <c r="C111" s="171" t="s">
        <v>191</v>
      </c>
      <c r="D111" s="171"/>
      <c r="E111" s="171"/>
      <c r="F111" s="172">
        <f>SUMIF('[1]TCE - ANEXO IV - Preencher'!$D:$D,'CONTÁBIL- FINANCEIRA '!A111,'[1]TCE - ANEXO IV - Preencher'!$N:$N)</f>
        <v>0</v>
      </c>
      <c r="G111" s="172"/>
      <c r="H111" s="17"/>
      <c r="I111" s="10"/>
      <c r="J111" s="18"/>
      <c r="K111" s="18"/>
    </row>
    <row r="112" spans="1:11" ht="18" customHeight="1" x14ac:dyDescent="0.25">
      <c r="A112" s="34" t="s">
        <v>192</v>
      </c>
      <c r="B112" s="20" t="s">
        <v>138</v>
      </c>
      <c r="C112" s="171" t="s">
        <v>193</v>
      </c>
      <c r="D112" s="171"/>
      <c r="E112" s="171"/>
      <c r="F112" s="172">
        <f>SUMIF('[1]TCE - ANEXO IV - Preencher'!$D:$D,'CONTÁBIL- FINANCEIRA '!A112,'[1]TCE - ANEXO IV - Preencher'!$N:$N)</f>
        <v>0</v>
      </c>
      <c r="G112" s="172"/>
      <c r="H112" s="17"/>
      <c r="I112" s="10"/>
      <c r="J112" s="18"/>
      <c r="K112" s="18"/>
    </row>
    <row r="113" spans="1:11" ht="18" customHeight="1" x14ac:dyDescent="0.2">
      <c r="C113" s="176" t="s">
        <v>194</v>
      </c>
      <c r="D113" s="176"/>
      <c r="E113" s="176"/>
      <c r="F113" s="107">
        <f>F114+F129+F133</f>
        <v>0</v>
      </c>
      <c r="G113" s="107"/>
      <c r="H113" s="33"/>
      <c r="I113" s="10"/>
      <c r="J113" s="18"/>
      <c r="K113" s="18"/>
    </row>
    <row r="114" spans="1:11" ht="18" customHeight="1" x14ac:dyDescent="0.2">
      <c r="C114" s="176" t="s">
        <v>195</v>
      </c>
      <c r="D114" s="176"/>
      <c r="E114" s="176"/>
      <c r="F114" s="107">
        <f>F115+F122+F126</f>
        <v>0</v>
      </c>
      <c r="G114" s="107"/>
      <c r="H114" s="16"/>
      <c r="I114" s="10"/>
      <c r="J114" s="18"/>
      <c r="K114" s="18"/>
    </row>
    <row r="115" spans="1:11" ht="18" customHeight="1" x14ac:dyDescent="0.2">
      <c r="C115" s="175" t="s">
        <v>196</v>
      </c>
      <c r="D115" s="175"/>
      <c r="E115" s="175"/>
      <c r="F115" s="179">
        <f>SUM(F116:G121)</f>
        <v>0</v>
      </c>
      <c r="G115" s="179"/>
      <c r="H115" s="16"/>
      <c r="I115" s="10"/>
      <c r="J115" s="18"/>
      <c r="K115" s="18"/>
    </row>
    <row r="116" spans="1:11" ht="18" customHeight="1" x14ac:dyDescent="0.25">
      <c r="A116" s="34" t="s">
        <v>197</v>
      </c>
      <c r="B116" s="20" t="s">
        <v>198</v>
      </c>
      <c r="C116" s="177" t="s">
        <v>199</v>
      </c>
      <c r="D116" s="177"/>
      <c r="E116" s="177"/>
      <c r="F116" s="105">
        <f>SUMIF('[1]TCE - ANEXO IV - Preencher'!$D:$D,'CONTÁBIL- FINANCEIRA '!A116,'[1]TCE - ANEXO IV - Preencher'!$N:$N)</f>
        <v>0</v>
      </c>
      <c r="G116" s="105"/>
      <c r="H116" s="17"/>
      <c r="I116" s="10"/>
      <c r="J116" s="18"/>
      <c r="K116" s="18"/>
    </row>
    <row r="117" spans="1:11" ht="18" customHeight="1" x14ac:dyDescent="0.25">
      <c r="A117" s="34" t="s">
        <v>200</v>
      </c>
      <c r="B117" s="20" t="s">
        <v>201</v>
      </c>
      <c r="C117" s="177" t="s">
        <v>202</v>
      </c>
      <c r="D117" s="177"/>
      <c r="E117" s="177"/>
      <c r="F117" s="105">
        <f>SUMIF('[1]TCE - ANEXO IV - Preencher'!$D:$D,'CONTÁBIL- FINANCEIRA '!A117,'[1]TCE - ANEXO IV - Preencher'!$N:$N)</f>
        <v>0</v>
      </c>
      <c r="G117" s="105"/>
      <c r="H117" s="17"/>
      <c r="I117" s="10"/>
      <c r="J117" s="18"/>
      <c r="K117" s="18"/>
    </row>
    <row r="118" spans="1:11" ht="18" customHeight="1" x14ac:dyDescent="0.25">
      <c r="A118" s="34" t="s">
        <v>203</v>
      </c>
      <c r="B118" s="20" t="s">
        <v>198</v>
      </c>
      <c r="C118" s="177" t="s">
        <v>204</v>
      </c>
      <c r="D118" s="177"/>
      <c r="E118" s="177"/>
      <c r="F118" s="105">
        <f>SUMIF('[1]TCE - ANEXO IV - Preencher'!$D:$D,'CONTÁBIL- FINANCEIRA '!A118,'[1]TCE - ANEXO IV - Preencher'!$N:$N)</f>
        <v>0</v>
      </c>
      <c r="G118" s="105"/>
      <c r="H118" s="17"/>
      <c r="I118" s="10"/>
      <c r="J118" s="18"/>
      <c r="K118" s="18"/>
    </row>
    <row r="119" spans="1:11" ht="18" customHeight="1" x14ac:dyDescent="0.25">
      <c r="A119" s="34" t="s">
        <v>205</v>
      </c>
      <c r="B119" s="20" t="s">
        <v>206</v>
      </c>
      <c r="C119" s="177" t="s">
        <v>207</v>
      </c>
      <c r="D119" s="177"/>
      <c r="E119" s="177"/>
      <c r="F119" s="105">
        <f>SUMIF('[1]TCE - ANEXO IV - Preencher'!$D:$D,'CONTÁBIL- FINANCEIRA '!A119,'[1]TCE - ANEXO IV - Preencher'!$N:$N)</f>
        <v>0</v>
      </c>
      <c r="G119" s="105"/>
      <c r="H119" s="17"/>
      <c r="I119" s="10"/>
      <c r="J119" s="18"/>
      <c r="K119" s="18"/>
    </row>
    <row r="120" spans="1:11" ht="18" customHeight="1" x14ac:dyDescent="0.25">
      <c r="A120" s="34" t="s">
        <v>208</v>
      </c>
      <c r="B120" s="20" t="s">
        <v>180</v>
      </c>
      <c r="C120" s="180" t="s">
        <v>209</v>
      </c>
      <c r="D120" s="180"/>
      <c r="E120" s="180"/>
      <c r="F120" s="105">
        <f>SUMIF('[1]TCE - ANEXO IV - Preencher'!$D:$D,'CONTÁBIL- FINANCEIRA '!A120,'[1]TCE - ANEXO IV - Preencher'!$N:$N)</f>
        <v>0</v>
      </c>
      <c r="G120" s="105"/>
      <c r="H120" s="17"/>
      <c r="I120" s="10"/>
      <c r="J120" s="18"/>
      <c r="K120" s="18"/>
    </row>
    <row r="121" spans="1:11" ht="18" customHeight="1" x14ac:dyDescent="0.25">
      <c r="A121" s="34" t="s">
        <v>210</v>
      </c>
      <c r="B121" s="20" t="s">
        <v>138</v>
      </c>
      <c r="C121" s="177" t="s">
        <v>211</v>
      </c>
      <c r="D121" s="177"/>
      <c r="E121" s="177"/>
      <c r="F121" s="105">
        <f>SUMIF('[1]TCE - ANEXO IV - Preencher'!$D:$D,'CONTÁBIL- FINANCEIRA '!A121,'[1]TCE - ANEXO IV - Preencher'!$N:$N)</f>
        <v>0</v>
      </c>
      <c r="G121" s="105"/>
      <c r="H121" s="17"/>
      <c r="I121" s="10"/>
      <c r="J121" s="18"/>
      <c r="K121" s="18"/>
    </row>
    <row r="122" spans="1:11" ht="18" customHeight="1" x14ac:dyDescent="0.2">
      <c r="C122" s="175" t="s">
        <v>212</v>
      </c>
      <c r="D122" s="175"/>
      <c r="E122" s="175"/>
      <c r="F122" s="179">
        <f>SUM(F123:G125)</f>
        <v>0</v>
      </c>
      <c r="G122" s="179"/>
      <c r="H122" s="16"/>
      <c r="I122" s="10"/>
      <c r="J122" s="18"/>
      <c r="K122" s="18"/>
    </row>
    <row r="123" spans="1:11" ht="18" customHeight="1" x14ac:dyDescent="0.25">
      <c r="A123" s="34" t="s">
        <v>213</v>
      </c>
      <c r="B123" s="20" t="s">
        <v>214</v>
      </c>
      <c r="C123" s="177" t="s">
        <v>215</v>
      </c>
      <c r="D123" s="177"/>
      <c r="E123" s="177"/>
      <c r="F123" s="105">
        <f>[1]RPA!K2</f>
        <v>0</v>
      </c>
      <c r="G123" s="105"/>
      <c r="H123" s="17"/>
      <c r="I123" s="10"/>
      <c r="J123" s="18"/>
      <c r="K123" s="18"/>
    </row>
    <row r="124" spans="1:11" ht="18" customHeight="1" x14ac:dyDescent="0.2">
      <c r="A124" t="s">
        <v>216</v>
      </c>
      <c r="B124" s="20" t="s">
        <v>217</v>
      </c>
      <c r="C124" s="177" t="s">
        <v>218</v>
      </c>
      <c r="D124" s="177"/>
      <c r="E124" s="177"/>
      <c r="F124" s="105">
        <f>[1]RPA!K3</f>
        <v>0</v>
      </c>
      <c r="G124" s="105"/>
      <c r="H124" s="17"/>
      <c r="I124" s="10"/>
      <c r="J124" s="18"/>
      <c r="K124" s="18"/>
    </row>
    <row r="125" spans="1:11" ht="18" customHeight="1" x14ac:dyDescent="0.2">
      <c r="A125" t="s">
        <v>219</v>
      </c>
      <c r="B125" s="20" t="s">
        <v>214</v>
      </c>
      <c r="C125" s="171" t="s">
        <v>220</v>
      </c>
      <c r="D125" s="171"/>
      <c r="E125" s="171"/>
      <c r="F125" s="172">
        <f>[1]RPA!K4</f>
        <v>0</v>
      </c>
      <c r="G125" s="172"/>
      <c r="H125" s="17"/>
      <c r="I125" s="10"/>
      <c r="J125" s="18"/>
      <c r="K125" s="18"/>
    </row>
    <row r="126" spans="1:11" ht="18" customHeight="1" x14ac:dyDescent="0.2">
      <c r="C126" s="175" t="s">
        <v>221</v>
      </c>
      <c r="D126" s="175"/>
      <c r="E126" s="175"/>
      <c r="F126" s="179">
        <f>F127+F128</f>
        <v>0</v>
      </c>
      <c r="G126" s="179"/>
      <c r="H126" s="16"/>
      <c r="I126" s="10"/>
      <c r="J126" s="18"/>
      <c r="K126" s="18"/>
    </row>
    <row r="127" spans="1:11" ht="18" customHeight="1" x14ac:dyDescent="0.25">
      <c r="A127" s="34" t="s">
        <v>222</v>
      </c>
      <c r="B127" s="20" t="s">
        <v>198</v>
      </c>
      <c r="C127" s="177" t="s">
        <v>223</v>
      </c>
      <c r="D127" s="177"/>
      <c r="E127" s="177"/>
      <c r="F127" s="105">
        <f>SUMIF('[1]TCE - ANEXO IV - Preencher'!$D:$D,'CONTÁBIL- FINANCEIRA '!A127,'[1]TCE - ANEXO IV - Preencher'!$N:$N)</f>
        <v>0</v>
      </c>
      <c r="G127" s="105"/>
      <c r="H127" s="17"/>
      <c r="I127" s="10"/>
      <c r="J127" s="18"/>
      <c r="K127" s="18"/>
    </row>
    <row r="128" spans="1:11" ht="18" customHeight="1" x14ac:dyDescent="0.25">
      <c r="A128" s="34" t="s">
        <v>224</v>
      </c>
      <c r="B128" s="20" t="s">
        <v>198</v>
      </c>
      <c r="C128" s="177" t="s">
        <v>225</v>
      </c>
      <c r="D128" s="177"/>
      <c r="E128" s="177"/>
      <c r="F128" s="105">
        <f>SUMIF('[1]TCE - ANEXO IV - Preencher'!$D:$D,'CONTÁBIL- FINANCEIRA '!A128,'[1]TCE - ANEXO IV - Preencher'!$N:$N)</f>
        <v>0</v>
      </c>
      <c r="G128" s="105"/>
      <c r="H128" s="17"/>
      <c r="I128" s="10"/>
      <c r="J128" s="18"/>
      <c r="K128" s="18"/>
    </row>
    <row r="129" spans="1:11" ht="18" customHeight="1" x14ac:dyDescent="0.2">
      <c r="C129" s="176" t="s">
        <v>226</v>
      </c>
      <c r="D129" s="176"/>
      <c r="E129" s="176"/>
      <c r="F129" s="107">
        <f>SUM(F130:F132)</f>
        <v>0</v>
      </c>
      <c r="G129" s="107"/>
      <c r="H129" s="16"/>
      <c r="I129" s="10"/>
      <c r="J129" s="18"/>
      <c r="K129" s="18"/>
    </row>
    <row r="130" spans="1:11" ht="18" customHeight="1" x14ac:dyDescent="0.25">
      <c r="A130" s="34" t="s">
        <v>227</v>
      </c>
      <c r="B130" s="20" t="s">
        <v>198</v>
      </c>
      <c r="C130" s="177" t="s">
        <v>228</v>
      </c>
      <c r="D130" s="177"/>
      <c r="E130" s="177"/>
      <c r="F130" s="105">
        <f>SUMIF('[1]TCE - ANEXO IV - Preencher'!$D:$D,'CONTÁBIL- FINANCEIRA '!A130,'[1]TCE - ANEXO IV - Preencher'!$N:$N)</f>
        <v>0</v>
      </c>
      <c r="G130" s="105"/>
      <c r="H130" s="17"/>
      <c r="I130" s="10"/>
      <c r="J130" s="18"/>
      <c r="K130" s="18"/>
    </row>
    <row r="131" spans="1:11" ht="18" customHeight="1" x14ac:dyDescent="0.2">
      <c r="A131" t="s">
        <v>229</v>
      </c>
      <c r="B131" s="20" t="s">
        <v>214</v>
      </c>
      <c r="C131" s="177" t="s">
        <v>230</v>
      </c>
      <c r="D131" s="177"/>
      <c r="E131" s="177"/>
      <c r="F131" s="105">
        <f>[1]RPA!K5</f>
        <v>0</v>
      </c>
      <c r="G131" s="105"/>
      <c r="H131" s="17"/>
      <c r="I131" s="10"/>
      <c r="J131" s="18"/>
      <c r="K131" s="18"/>
    </row>
    <row r="132" spans="1:11" ht="18" customHeight="1" x14ac:dyDescent="0.25">
      <c r="A132" s="34" t="s">
        <v>231</v>
      </c>
      <c r="B132" s="20" t="s">
        <v>198</v>
      </c>
      <c r="C132" s="177" t="s">
        <v>232</v>
      </c>
      <c r="D132" s="177"/>
      <c r="E132" s="177"/>
      <c r="F132" s="105">
        <f>SUMIF('[1]TCE - ANEXO IV - Preencher'!$D:$D,'CONTÁBIL- FINANCEIRA '!A132,'[1]TCE - ANEXO IV - Preencher'!$N:$N)</f>
        <v>0</v>
      </c>
      <c r="G132" s="105"/>
      <c r="H132" s="17"/>
      <c r="I132" s="10"/>
      <c r="J132" s="18"/>
      <c r="K132" s="18"/>
    </row>
    <row r="133" spans="1:11" ht="18" customHeight="1" x14ac:dyDescent="0.2">
      <c r="C133" s="176" t="s">
        <v>233</v>
      </c>
      <c r="D133" s="176"/>
      <c r="E133" s="176"/>
      <c r="F133" s="107">
        <f>F134+F147</f>
        <v>0</v>
      </c>
      <c r="G133" s="107"/>
      <c r="H133" s="47"/>
      <c r="I133" s="10"/>
      <c r="J133" s="18"/>
      <c r="K133" s="18"/>
    </row>
    <row r="134" spans="1:11" ht="18" customHeight="1" x14ac:dyDescent="0.2">
      <c r="C134" s="175" t="s">
        <v>234</v>
      </c>
      <c r="D134" s="175"/>
      <c r="E134" s="175"/>
      <c r="F134" s="179">
        <f>F135+SUM(F139:F146)</f>
        <v>0</v>
      </c>
      <c r="G134" s="179"/>
      <c r="H134" s="48"/>
      <c r="I134" s="10"/>
      <c r="J134" s="18"/>
      <c r="K134" s="18"/>
    </row>
    <row r="135" spans="1:11" ht="18" customHeight="1" x14ac:dyDescent="0.2">
      <c r="C135" s="175" t="s">
        <v>235</v>
      </c>
      <c r="D135" s="175"/>
      <c r="E135" s="175"/>
      <c r="F135" s="179">
        <f>F136+F137+F138</f>
        <v>0</v>
      </c>
      <c r="G135" s="179"/>
      <c r="H135" s="47"/>
      <c r="I135" s="10"/>
      <c r="J135" s="18"/>
      <c r="K135" s="18"/>
    </row>
    <row r="136" spans="1:11" ht="18" customHeight="1" x14ac:dyDescent="0.25">
      <c r="A136" s="34" t="s">
        <v>236</v>
      </c>
      <c r="B136" s="20" t="s">
        <v>237</v>
      </c>
      <c r="C136" s="177" t="s">
        <v>238</v>
      </c>
      <c r="D136" s="177"/>
      <c r="E136" s="177"/>
      <c r="F136" s="105">
        <f>SUMIF('[1]TCE - ANEXO IV - Preencher'!$D:$D,'CONTÁBIL- FINANCEIRA '!A136,'[1]TCE - ANEXO IV - Preencher'!$N:$N)</f>
        <v>0</v>
      </c>
      <c r="G136" s="105"/>
      <c r="H136" s="17"/>
      <c r="I136" s="10"/>
      <c r="J136" s="18"/>
      <c r="K136" s="18"/>
    </row>
    <row r="137" spans="1:11" ht="18" customHeight="1" x14ac:dyDescent="0.25">
      <c r="A137" s="34" t="s">
        <v>239</v>
      </c>
      <c r="B137" s="20" t="s">
        <v>237</v>
      </c>
      <c r="C137" s="171" t="s">
        <v>240</v>
      </c>
      <c r="D137" s="171"/>
      <c r="E137" s="171"/>
      <c r="F137" s="172">
        <f>SUMIF('[1]TCE - ANEXO IV - Preencher'!$D:$D,'CONTÁBIL- FINANCEIRA '!A137,'[1]TCE - ANEXO IV - Preencher'!$N:$N)</f>
        <v>0</v>
      </c>
      <c r="G137" s="172"/>
      <c r="H137" s="17"/>
      <c r="I137" s="10"/>
      <c r="J137" s="18"/>
      <c r="K137" s="18"/>
    </row>
    <row r="138" spans="1:11" ht="18" customHeight="1" x14ac:dyDescent="0.25">
      <c r="A138" s="34" t="s">
        <v>241</v>
      </c>
      <c r="B138" s="20" t="s">
        <v>237</v>
      </c>
      <c r="C138" s="171" t="s">
        <v>242</v>
      </c>
      <c r="D138" s="171"/>
      <c r="E138" s="171"/>
      <c r="F138" s="172">
        <f>SUMIF('[1]TCE - ANEXO IV - Preencher'!$D:$D,'CONTÁBIL- FINANCEIRA '!A138,'[1]TCE - ANEXO IV - Preencher'!$N:$N)</f>
        <v>0</v>
      </c>
      <c r="G138" s="172"/>
      <c r="H138" s="17"/>
      <c r="I138" s="10"/>
      <c r="J138" s="18"/>
      <c r="K138" s="18"/>
    </row>
    <row r="139" spans="1:11" ht="18" customHeight="1" x14ac:dyDescent="0.25">
      <c r="A139" s="34" t="s">
        <v>243</v>
      </c>
      <c r="B139" s="20" t="s">
        <v>244</v>
      </c>
      <c r="C139" s="177" t="s">
        <v>245</v>
      </c>
      <c r="D139" s="177"/>
      <c r="E139" s="177"/>
      <c r="F139" s="105">
        <f>SUMIF('[1]TCE - ANEXO IV - Preencher'!$D:$D,'CONTÁBIL- FINANCEIRA '!A139,'[1]TCE - ANEXO IV - Preencher'!$N:$N)</f>
        <v>0</v>
      </c>
      <c r="G139" s="105"/>
      <c r="H139" s="17"/>
      <c r="I139" s="10"/>
      <c r="J139" s="18"/>
      <c r="K139" s="18"/>
    </row>
    <row r="140" spans="1:11" ht="18" customHeight="1" x14ac:dyDescent="0.25">
      <c r="A140" s="34" t="s">
        <v>246</v>
      </c>
      <c r="B140" s="20" t="s">
        <v>247</v>
      </c>
      <c r="C140" s="177" t="s">
        <v>248</v>
      </c>
      <c r="D140" s="177"/>
      <c r="E140" s="177"/>
      <c r="F140" s="105">
        <f>SUMIF('[1]TCE - ANEXO IV - Preencher'!$D:$D,'CONTÁBIL- FINANCEIRA '!A140,'[1]TCE - ANEXO IV - Preencher'!$N:$N)</f>
        <v>0</v>
      </c>
      <c r="G140" s="105"/>
      <c r="H140" s="17"/>
      <c r="I140" s="10"/>
      <c r="J140" s="18"/>
      <c r="K140" s="18"/>
    </row>
    <row r="141" spans="1:11" ht="18" customHeight="1" x14ac:dyDescent="0.25">
      <c r="A141" s="34" t="s">
        <v>249</v>
      </c>
      <c r="B141" s="20" t="s">
        <v>250</v>
      </c>
      <c r="C141" s="178" t="s">
        <v>251</v>
      </c>
      <c r="D141" s="178"/>
      <c r="E141" s="178"/>
      <c r="F141" s="105">
        <f>SUMIF('[1]TCE - ANEXO IV - Preencher'!$D:$D,'CONTÁBIL- FINANCEIRA '!A141,'[1]TCE - ANEXO IV - Preencher'!$N:$N)</f>
        <v>0</v>
      </c>
      <c r="G141" s="105"/>
      <c r="H141" s="17"/>
      <c r="I141" s="10"/>
      <c r="J141" s="18"/>
      <c r="K141" s="18"/>
    </row>
    <row r="142" spans="1:11" ht="18" customHeight="1" x14ac:dyDescent="0.25">
      <c r="A142" s="34" t="s">
        <v>252</v>
      </c>
      <c r="B142" s="20" t="s">
        <v>138</v>
      </c>
      <c r="C142" s="177" t="s">
        <v>253</v>
      </c>
      <c r="D142" s="177"/>
      <c r="E142" s="177"/>
      <c r="F142" s="105">
        <f>SUMIF('[1]TCE - ANEXO IV - Preencher'!$D:$D,'CONTÁBIL- FINANCEIRA '!A142,'[1]TCE - ANEXO IV - Preencher'!$N:$N)</f>
        <v>0</v>
      </c>
      <c r="G142" s="105"/>
      <c r="H142" s="17"/>
      <c r="I142" s="10"/>
      <c r="J142" s="18"/>
      <c r="K142" s="18"/>
    </row>
    <row r="143" spans="1:11" ht="18" customHeight="1" x14ac:dyDescent="0.25">
      <c r="A143" s="34" t="s">
        <v>254</v>
      </c>
      <c r="B143" s="20" t="s">
        <v>201</v>
      </c>
      <c r="C143" s="171" t="s">
        <v>255</v>
      </c>
      <c r="D143" s="171"/>
      <c r="E143" s="171"/>
      <c r="F143" s="172">
        <f>SUMIF('[1]TCE - ANEXO IV - Preencher'!$D:$D,'CONTÁBIL- FINANCEIRA '!A143,'[1]TCE - ANEXO IV - Preencher'!$N:$N)</f>
        <v>0</v>
      </c>
      <c r="G143" s="172"/>
      <c r="H143" s="17"/>
      <c r="I143" s="10"/>
      <c r="J143" s="18"/>
      <c r="K143" s="18"/>
    </row>
    <row r="144" spans="1:11" ht="18" customHeight="1" x14ac:dyDescent="0.25">
      <c r="A144" s="34" t="s">
        <v>256</v>
      </c>
      <c r="B144" s="20" t="s">
        <v>244</v>
      </c>
      <c r="C144" s="171" t="s">
        <v>257</v>
      </c>
      <c r="D144" s="171"/>
      <c r="E144" s="171"/>
      <c r="F144" s="172">
        <f>SUMIF('[1]TCE - ANEXO IV - Preencher'!$D:$D,'CONTÁBIL- FINANCEIRA '!A144,'[1]TCE - ANEXO IV - Preencher'!$N:$N)</f>
        <v>0</v>
      </c>
      <c r="G144" s="172"/>
      <c r="H144" s="17"/>
      <c r="I144" s="10"/>
      <c r="J144" s="18"/>
      <c r="K144" s="18"/>
    </row>
    <row r="145" spans="1:11" ht="18" customHeight="1" x14ac:dyDescent="0.25">
      <c r="A145" s="34" t="s">
        <v>258</v>
      </c>
      <c r="B145" s="20" t="s">
        <v>259</v>
      </c>
      <c r="C145" s="177" t="s">
        <v>260</v>
      </c>
      <c r="D145" s="177"/>
      <c r="E145" s="177"/>
      <c r="F145" s="105">
        <f>SUMIF('[1]TCE - ANEXO IV - Preencher'!$D:$D,'CONTÁBIL- FINANCEIRA '!A145,'[1]TCE - ANEXO IV - Preencher'!$N:$N)</f>
        <v>0</v>
      </c>
      <c r="G145" s="105"/>
      <c r="H145" s="17"/>
      <c r="I145" s="10"/>
      <c r="J145" s="18"/>
      <c r="K145" s="18"/>
    </row>
    <row r="146" spans="1:11" ht="18" customHeight="1" x14ac:dyDescent="0.25">
      <c r="A146" s="34" t="s">
        <v>261</v>
      </c>
      <c r="B146" s="20" t="s">
        <v>138</v>
      </c>
      <c r="C146" s="177" t="s">
        <v>262</v>
      </c>
      <c r="D146" s="177"/>
      <c r="E146" s="177"/>
      <c r="F146" s="105">
        <f>SUMIF('[1]TCE - ANEXO IV - Preencher'!$D:$D,'CONTÁBIL- FINANCEIRA '!A146,'[1]TCE - ANEXO IV - Preencher'!$N:$N)</f>
        <v>0</v>
      </c>
      <c r="G146" s="105"/>
      <c r="H146" s="17"/>
      <c r="I146" s="10"/>
      <c r="J146" s="18"/>
      <c r="K146" s="18"/>
    </row>
    <row r="147" spans="1:11" ht="18" customHeight="1" x14ac:dyDescent="0.2">
      <c r="C147" s="176" t="s">
        <v>263</v>
      </c>
      <c r="D147" s="176"/>
      <c r="E147" s="176"/>
      <c r="F147" s="107">
        <f>SUM(F148:G150)</f>
        <v>0</v>
      </c>
      <c r="G147" s="107"/>
      <c r="H147" s="17"/>
      <c r="I147" s="10"/>
      <c r="J147" s="18"/>
      <c r="K147" s="18"/>
    </row>
    <row r="148" spans="1:11" ht="18" customHeight="1" x14ac:dyDescent="0.2">
      <c r="A148" t="s">
        <v>264</v>
      </c>
      <c r="B148" s="20" t="s">
        <v>217</v>
      </c>
      <c r="C148" s="171" t="s">
        <v>265</v>
      </c>
      <c r="D148" s="171"/>
      <c r="E148" s="171"/>
      <c r="F148" s="172">
        <f>[1]RPA!K7</f>
        <v>0</v>
      </c>
      <c r="G148" s="172"/>
      <c r="H148" s="17"/>
      <c r="I148" s="10"/>
      <c r="J148" s="18"/>
      <c r="K148" s="18"/>
    </row>
    <row r="149" spans="1:11" ht="18" customHeight="1" x14ac:dyDescent="0.2">
      <c r="A149" t="s">
        <v>266</v>
      </c>
      <c r="B149" s="20" t="s">
        <v>267</v>
      </c>
      <c r="C149" s="171" t="s">
        <v>268</v>
      </c>
      <c r="D149" s="171"/>
      <c r="E149" s="171"/>
      <c r="F149" s="172">
        <f>[1]RPA!K8</f>
        <v>0</v>
      </c>
      <c r="G149" s="172"/>
      <c r="H149" s="17"/>
      <c r="I149" s="10"/>
      <c r="J149" s="18"/>
      <c r="K149" s="18"/>
    </row>
    <row r="150" spans="1:11" ht="18" customHeight="1" x14ac:dyDescent="0.2">
      <c r="A150" t="s">
        <v>269</v>
      </c>
      <c r="B150" s="20" t="s">
        <v>190</v>
      </c>
      <c r="C150" s="171" t="s">
        <v>270</v>
      </c>
      <c r="D150" s="171"/>
      <c r="E150" s="171"/>
      <c r="F150" s="172">
        <f>[1]RPA!K9</f>
        <v>0</v>
      </c>
      <c r="G150" s="172"/>
      <c r="H150" s="17"/>
      <c r="I150" s="10"/>
      <c r="J150" s="18"/>
      <c r="K150" s="18"/>
    </row>
    <row r="151" spans="1:11" ht="18" customHeight="1" x14ac:dyDescent="0.2">
      <c r="C151" s="176" t="s">
        <v>271</v>
      </c>
      <c r="D151" s="176"/>
      <c r="E151" s="176"/>
      <c r="F151" s="107">
        <f>F152+F159</f>
        <v>0</v>
      </c>
      <c r="G151" s="107"/>
      <c r="H151" s="16"/>
      <c r="I151" s="10"/>
      <c r="J151" s="18"/>
      <c r="K151" s="18"/>
    </row>
    <row r="152" spans="1:11" ht="18" customHeight="1" x14ac:dyDescent="0.2">
      <c r="C152" s="176" t="s">
        <v>272</v>
      </c>
      <c r="D152" s="176"/>
      <c r="E152" s="176"/>
      <c r="F152" s="170">
        <f>F153+F157+F158</f>
        <v>0</v>
      </c>
      <c r="G152" s="170"/>
      <c r="H152" s="16"/>
      <c r="I152" s="10"/>
      <c r="J152" s="18"/>
      <c r="K152" s="18"/>
    </row>
    <row r="153" spans="1:11" ht="18" customHeight="1" x14ac:dyDescent="0.2">
      <c r="C153" s="175" t="s">
        <v>273</v>
      </c>
      <c r="D153" s="175"/>
      <c r="E153" s="175"/>
      <c r="F153" s="174">
        <f>SUM(F154:G156)</f>
        <v>0</v>
      </c>
      <c r="G153" s="174"/>
      <c r="H153" s="16"/>
      <c r="I153" s="10"/>
      <c r="J153" s="18"/>
      <c r="K153" s="18"/>
    </row>
    <row r="154" spans="1:11" ht="18" customHeight="1" x14ac:dyDescent="0.2">
      <c r="A154" t="s">
        <v>274</v>
      </c>
      <c r="B154" s="20" t="s">
        <v>275</v>
      </c>
      <c r="C154" s="171" t="s">
        <v>276</v>
      </c>
      <c r="D154" s="171"/>
      <c r="E154" s="171"/>
      <c r="F154" s="172">
        <f>SUMIF('[1]TCE - ANEXO IV - Preencher'!$D:$D,'CONTÁBIL- FINANCEIRA '!A154,'[1]TCE - ANEXO IV - Preencher'!$N:$N)</f>
        <v>0</v>
      </c>
      <c r="G154" s="172"/>
      <c r="H154" s="17"/>
      <c r="I154" s="10"/>
      <c r="J154" s="18"/>
      <c r="K154" s="18"/>
    </row>
    <row r="155" spans="1:11" ht="18" customHeight="1" x14ac:dyDescent="0.2">
      <c r="A155" t="s">
        <v>277</v>
      </c>
      <c r="B155" s="20" t="s">
        <v>275</v>
      </c>
      <c r="C155" s="171" t="s">
        <v>278</v>
      </c>
      <c r="D155" s="171"/>
      <c r="E155" s="171"/>
      <c r="F155" s="172">
        <f>SUMIF('[1]TCE - ANEXO IV - Preencher'!$D:$D,'CONTÁBIL- FINANCEIRA '!A155,'[1]TCE - ANEXO IV - Preencher'!$N:$N)</f>
        <v>0</v>
      </c>
      <c r="G155" s="172"/>
      <c r="H155" s="17"/>
      <c r="I155" s="10"/>
      <c r="J155" s="18"/>
      <c r="K155" s="18"/>
    </row>
    <row r="156" spans="1:11" ht="18" customHeight="1" x14ac:dyDescent="0.2">
      <c r="A156" t="s">
        <v>279</v>
      </c>
      <c r="B156" s="20" t="s">
        <v>275</v>
      </c>
      <c r="C156" s="171" t="s">
        <v>280</v>
      </c>
      <c r="D156" s="171"/>
      <c r="E156" s="171"/>
      <c r="F156" s="172">
        <f>SUMIF('[1]TCE - ANEXO IV - Preencher'!$D:$D,'CONTÁBIL- FINANCEIRA '!A156,'[1]TCE - ANEXO IV - Preencher'!$N:$N)</f>
        <v>0</v>
      </c>
      <c r="G156" s="172"/>
      <c r="H156" s="17"/>
      <c r="I156" s="10"/>
      <c r="J156" s="18"/>
      <c r="K156" s="18"/>
    </row>
    <row r="157" spans="1:11" ht="18" customHeight="1" x14ac:dyDescent="0.2">
      <c r="A157" t="s">
        <v>281</v>
      </c>
      <c r="B157" s="20" t="s">
        <v>282</v>
      </c>
      <c r="C157" s="171" t="s">
        <v>283</v>
      </c>
      <c r="D157" s="171"/>
      <c r="E157" s="171"/>
      <c r="F157" s="172">
        <f>SUMIF('[1]TCE - ANEXO IV - Preencher'!$D:$D,'CONTÁBIL- FINANCEIRA '!A157,'[1]TCE - ANEXO IV - Preencher'!$N:$N)</f>
        <v>0</v>
      </c>
      <c r="G157" s="172"/>
      <c r="H157" s="17"/>
      <c r="I157" s="10"/>
      <c r="J157" s="18"/>
      <c r="K157" s="18"/>
    </row>
    <row r="158" spans="1:11" ht="18" customHeight="1" x14ac:dyDescent="0.2">
      <c r="A158" t="s">
        <v>284</v>
      </c>
      <c r="B158" s="20" t="s">
        <v>285</v>
      </c>
      <c r="C158" s="171" t="s">
        <v>286</v>
      </c>
      <c r="D158" s="171"/>
      <c r="E158" s="171"/>
      <c r="F158" s="172">
        <f>SUMIF('[1]TCE - ANEXO IV - Preencher'!$D:$D,'CONTÁBIL- FINANCEIRA '!A158,'[1]TCE - ANEXO IV - Preencher'!$N:$N)</f>
        <v>0</v>
      </c>
      <c r="G158" s="172"/>
      <c r="H158" s="17"/>
      <c r="I158" s="10"/>
      <c r="J158" s="18"/>
      <c r="K158" s="18"/>
    </row>
    <row r="159" spans="1:11" ht="18" customHeight="1" x14ac:dyDescent="0.2">
      <c r="C159" s="158" t="s">
        <v>287</v>
      </c>
      <c r="D159" s="158"/>
      <c r="E159" s="158"/>
      <c r="F159" s="170">
        <f>F160+F165+F166+F167</f>
        <v>0</v>
      </c>
      <c r="G159" s="170"/>
      <c r="H159" s="16"/>
      <c r="I159" s="10"/>
      <c r="J159" s="18"/>
      <c r="K159" s="18"/>
    </row>
    <row r="160" spans="1:11" ht="18" customHeight="1" x14ac:dyDescent="0.2">
      <c r="C160" s="173" t="s">
        <v>288</v>
      </c>
      <c r="D160" s="173"/>
      <c r="E160" s="173"/>
      <c r="F160" s="174">
        <f>SUM(F161:G164)</f>
        <v>0</v>
      </c>
      <c r="G160" s="174"/>
      <c r="H160" s="16"/>
      <c r="I160" s="10"/>
      <c r="J160" s="18"/>
      <c r="K160" s="18"/>
    </row>
    <row r="161" spans="1:11" ht="18" customHeight="1" x14ac:dyDescent="0.25">
      <c r="A161" s="34" t="s">
        <v>289</v>
      </c>
      <c r="B161" s="20" t="s">
        <v>290</v>
      </c>
      <c r="C161" s="171" t="s">
        <v>291</v>
      </c>
      <c r="D161" s="171"/>
      <c r="E161" s="171"/>
      <c r="F161" s="172">
        <f>SUMIF('[1]TCE - ANEXO IV - Preencher'!$D:$D,'CONTÁBIL- FINANCEIRA '!A161,'[1]TCE - ANEXO IV - Preencher'!$N:$N)</f>
        <v>0</v>
      </c>
      <c r="G161" s="172"/>
      <c r="H161" s="17"/>
      <c r="I161" s="10"/>
      <c r="J161" s="18"/>
      <c r="K161" s="18"/>
    </row>
    <row r="162" spans="1:11" ht="18" customHeight="1" x14ac:dyDescent="0.25">
      <c r="A162" s="34" t="s">
        <v>292</v>
      </c>
      <c r="B162" s="20" t="s">
        <v>290</v>
      </c>
      <c r="C162" s="171" t="s">
        <v>293</v>
      </c>
      <c r="D162" s="171"/>
      <c r="E162" s="171"/>
      <c r="F162" s="172">
        <f>SUMIF('[1]TCE - ANEXO IV - Preencher'!$D:$D,'CONTÁBIL- FINANCEIRA '!A162,'[1]TCE - ANEXO IV - Preencher'!$N:$N)</f>
        <v>0</v>
      </c>
      <c r="G162" s="172"/>
      <c r="H162" s="17"/>
      <c r="I162" s="10"/>
      <c r="J162" s="18"/>
      <c r="K162" s="18"/>
    </row>
    <row r="163" spans="1:11" ht="18" customHeight="1" x14ac:dyDescent="0.25">
      <c r="A163" s="34" t="s">
        <v>294</v>
      </c>
      <c r="B163" s="20" t="s">
        <v>290</v>
      </c>
      <c r="C163" s="171" t="s">
        <v>295</v>
      </c>
      <c r="D163" s="171"/>
      <c r="E163" s="171"/>
      <c r="F163" s="172">
        <f>SUMIF('[1]TCE - ANEXO IV - Preencher'!$D:$D,'CONTÁBIL- FINANCEIRA '!A163,'[1]TCE - ANEXO IV - Preencher'!$N:$N)</f>
        <v>0</v>
      </c>
      <c r="G163" s="172"/>
      <c r="H163" s="17"/>
      <c r="I163" s="10"/>
      <c r="J163" s="18"/>
      <c r="K163" s="18"/>
    </row>
    <row r="164" spans="1:11" ht="18" customHeight="1" x14ac:dyDescent="0.25">
      <c r="A164" s="34" t="s">
        <v>296</v>
      </c>
      <c r="B164" s="20" t="s">
        <v>290</v>
      </c>
      <c r="C164" s="171" t="s">
        <v>297</v>
      </c>
      <c r="D164" s="171"/>
      <c r="E164" s="171"/>
      <c r="F164" s="172">
        <f>SUMIF('[1]TCE - ANEXO IV - Preencher'!$D:$D,'CONTÁBIL- FINANCEIRA '!A164,'[1]TCE - ANEXO IV - Preencher'!$N:$N)</f>
        <v>0</v>
      </c>
      <c r="G164" s="172"/>
      <c r="H164" s="17"/>
      <c r="I164" s="10"/>
      <c r="J164" s="18"/>
      <c r="K164" s="18"/>
    </row>
    <row r="165" spans="1:11" ht="18" customHeight="1" x14ac:dyDescent="0.25">
      <c r="A165" s="34" t="s">
        <v>298</v>
      </c>
      <c r="B165" s="20" t="s">
        <v>299</v>
      </c>
      <c r="C165" s="171" t="s">
        <v>300</v>
      </c>
      <c r="D165" s="171"/>
      <c r="E165" s="171"/>
      <c r="F165" s="172">
        <f>SUMIF('[1]TCE - ANEXO IV - Preencher'!$D:$D,'CONTÁBIL- FINANCEIRA '!A165,'[1]TCE - ANEXO IV - Preencher'!$N:$N)</f>
        <v>0</v>
      </c>
      <c r="G165" s="172"/>
      <c r="H165" s="17"/>
      <c r="I165" s="10"/>
      <c r="J165" s="18"/>
      <c r="K165" s="18"/>
    </row>
    <row r="166" spans="1:11" ht="18" customHeight="1" x14ac:dyDescent="0.25">
      <c r="A166" s="34" t="s">
        <v>301</v>
      </c>
      <c r="B166" s="20" t="s">
        <v>302</v>
      </c>
      <c r="C166" s="171" t="s">
        <v>303</v>
      </c>
      <c r="D166" s="171"/>
      <c r="E166" s="171"/>
      <c r="F166" s="172">
        <f>SUMIF('[1]TCE - ANEXO IV - Preencher'!$D:$D,'CONTÁBIL- FINANCEIRA '!A166,'[1]TCE - ANEXO IV - Preencher'!$N:$N)</f>
        <v>0</v>
      </c>
      <c r="G166" s="172"/>
      <c r="H166" s="17"/>
      <c r="I166" s="10"/>
      <c r="J166" s="18"/>
      <c r="K166" s="18"/>
    </row>
    <row r="167" spans="1:11" ht="18" customHeight="1" x14ac:dyDescent="0.25">
      <c r="A167" s="34" t="s">
        <v>304</v>
      </c>
      <c r="B167" s="20" t="s">
        <v>305</v>
      </c>
      <c r="C167" s="171" t="s">
        <v>306</v>
      </c>
      <c r="D167" s="171"/>
      <c r="E167" s="171"/>
      <c r="F167" s="172">
        <f>SUMIF('[1]TCE - ANEXO IV - Preencher'!$D:$D,'CONTÁBIL- FINANCEIRA '!A167,'[1]TCE - ANEXO IV - Preencher'!$N:$N)</f>
        <v>0</v>
      </c>
      <c r="G167" s="172"/>
      <c r="H167" s="17"/>
      <c r="I167" s="10"/>
      <c r="J167" s="18"/>
      <c r="K167" s="18"/>
    </row>
    <row r="168" spans="1:11" ht="18" customHeight="1" x14ac:dyDescent="0.2">
      <c r="C168" s="158" t="s">
        <v>307</v>
      </c>
      <c r="D168" s="158"/>
      <c r="E168" s="158"/>
      <c r="F168" s="170">
        <f>SUM(F169:G172)</f>
        <v>0</v>
      </c>
      <c r="G168" s="170"/>
      <c r="H168" s="16"/>
      <c r="I168" s="10"/>
      <c r="J168" s="18"/>
      <c r="K168" s="18"/>
    </row>
    <row r="169" spans="1:11" ht="18" customHeight="1" x14ac:dyDescent="0.2">
      <c r="A169" t="s">
        <v>308</v>
      </c>
      <c r="B169" s="20">
        <v>6</v>
      </c>
      <c r="C169" s="109" t="s">
        <v>309</v>
      </c>
      <c r="D169" s="109"/>
      <c r="E169" s="109"/>
      <c r="F169" s="105">
        <f>SUMIF('[1]TCE - ANEXO IV - Preencher'!$D:$D,'CONTÁBIL- FINANCEIRA '!A169,'[1]TCE - ANEXO IV - Preencher'!$N:$N)</f>
        <v>0</v>
      </c>
      <c r="G169" s="105"/>
      <c r="H169" s="17"/>
    </row>
    <row r="170" spans="1:11" ht="18" customHeight="1" x14ac:dyDescent="0.2">
      <c r="A170" t="s">
        <v>310</v>
      </c>
      <c r="B170" s="20">
        <v>6</v>
      </c>
      <c r="C170" s="109" t="s">
        <v>311</v>
      </c>
      <c r="D170" s="109"/>
      <c r="E170" s="109"/>
      <c r="F170" s="105">
        <f>SUMIF('[1]TCE - ANEXO IV - Preencher'!$D:$D,'CONTÁBIL- FINANCEIRA '!A170,'[1]TCE - ANEXO IV - Preencher'!$N:$N)</f>
        <v>0</v>
      </c>
      <c r="G170" s="105"/>
      <c r="H170" s="17"/>
    </row>
    <row r="171" spans="1:11" ht="18.75" x14ac:dyDescent="0.2">
      <c r="A171" t="s">
        <v>312</v>
      </c>
      <c r="B171" s="20">
        <v>7</v>
      </c>
      <c r="C171" s="109" t="s">
        <v>313</v>
      </c>
      <c r="D171" s="109"/>
      <c r="E171" s="109"/>
      <c r="F171" s="105">
        <f>SUMIF('[1]TCE - ANEXO IV - Preencher'!$D:$D,'CONTÁBIL- FINANCEIRA '!A171,'[1]TCE - ANEXO IV - Preencher'!$N:$N)</f>
        <v>0</v>
      </c>
      <c r="G171" s="105"/>
      <c r="H171" s="17"/>
    </row>
    <row r="172" spans="1:11" ht="18.75" x14ac:dyDescent="0.2">
      <c r="A172" t="s">
        <v>314</v>
      </c>
      <c r="B172" s="20">
        <v>6</v>
      </c>
      <c r="C172" s="109" t="s">
        <v>315</v>
      </c>
      <c r="D172" s="109"/>
      <c r="E172" s="109"/>
      <c r="F172" s="105">
        <f>SUMIF('[1]TCE - ANEXO IV - Preencher'!$D:$D,'CONTÁBIL- FINANCEIRA '!A172,'[1]TCE - ANEXO IV - Preencher'!$N:$N)</f>
        <v>0</v>
      </c>
      <c r="G172" s="105"/>
      <c r="H172" s="17"/>
    </row>
    <row r="173" spans="1:11" ht="18.75" x14ac:dyDescent="0.2">
      <c r="C173" s="158" t="s">
        <v>316</v>
      </c>
      <c r="D173" s="158"/>
      <c r="E173" s="158"/>
      <c r="F173" s="170">
        <f>F14+F19</f>
        <v>0</v>
      </c>
      <c r="G173" s="170"/>
      <c r="H173" s="17"/>
      <c r="I173" s="30"/>
    </row>
    <row r="174" spans="1:11" ht="18.75" x14ac:dyDescent="0.2">
      <c r="A174" t="s">
        <v>317</v>
      </c>
      <c r="C174" s="158" t="s">
        <v>317</v>
      </c>
      <c r="D174" s="158"/>
      <c r="E174" s="158"/>
      <c r="F174" s="170">
        <f>F283</f>
        <v>0</v>
      </c>
      <c r="G174" s="170"/>
      <c r="H174" s="17"/>
    </row>
    <row r="175" spans="1:11" ht="18.75" x14ac:dyDescent="0.2">
      <c r="A175" t="s">
        <v>318</v>
      </c>
      <c r="C175" s="158" t="s">
        <v>318</v>
      </c>
      <c r="D175" s="158"/>
      <c r="E175" s="158"/>
      <c r="F175" s="170">
        <f>'[1]TCE - ANEXO IV - Preencher'!Q98</f>
        <v>0</v>
      </c>
      <c r="G175" s="170"/>
      <c r="H175" s="17"/>
      <c r="I175" s="10"/>
      <c r="J175" s="18"/>
      <c r="K175" s="18"/>
    </row>
    <row r="176" spans="1:11" ht="18.75" x14ac:dyDescent="0.2">
      <c r="C176" s="167" t="s">
        <v>319</v>
      </c>
      <c r="D176" s="167"/>
      <c r="E176" s="167"/>
      <c r="F176" s="168">
        <f>F28+F52+F61+F78+F97+F113+F151+F168+F173+F174+F175</f>
        <v>27694.651600000001</v>
      </c>
      <c r="G176" s="168"/>
      <c r="H176" s="33"/>
      <c r="I176" s="10"/>
      <c r="J176" s="18"/>
      <c r="K176" s="18"/>
    </row>
    <row r="177" spans="3:11" ht="18.75" x14ac:dyDescent="0.2">
      <c r="C177" s="167" t="s">
        <v>320</v>
      </c>
      <c r="D177" s="167"/>
      <c r="E177" s="167"/>
      <c r="F177" s="168">
        <f>F25-F176</f>
        <v>3459588.6184</v>
      </c>
      <c r="G177" s="168"/>
      <c r="H177" s="16"/>
      <c r="I177" s="49"/>
      <c r="J177" s="18"/>
      <c r="K177" s="18"/>
    </row>
    <row r="178" spans="3:11" ht="18.75" x14ac:dyDescent="0.2">
      <c r="C178" s="158" t="s">
        <v>321</v>
      </c>
      <c r="D178" s="158"/>
      <c r="E178" s="158"/>
      <c r="F178" s="170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425/20",$G$6="SIM"),(8.333+11.111+1.56+4+$F$183)*$F$29/100))))))))-F38</f>
        <v>8388.4200568000015</v>
      </c>
      <c r="G178" s="170"/>
      <c r="H178" s="50"/>
      <c r="I178" s="51"/>
      <c r="J178" s="18"/>
      <c r="K178" s="18"/>
    </row>
    <row r="179" spans="3:11" ht="18.75" x14ac:dyDescent="0.2">
      <c r="C179" s="167" t="s">
        <v>322</v>
      </c>
      <c r="D179" s="167"/>
      <c r="E179" s="167"/>
      <c r="F179" s="168">
        <f>F176+F178</f>
        <v>36083.071656800006</v>
      </c>
      <c r="G179" s="168"/>
      <c r="H179" s="50"/>
      <c r="I179" s="30"/>
      <c r="J179" s="18"/>
      <c r="K179" s="18"/>
    </row>
    <row r="180" spans="3:11" ht="18.75" x14ac:dyDescent="0.2">
      <c r="C180" s="167" t="s">
        <v>323</v>
      </c>
      <c r="D180" s="167"/>
      <c r="E180" s="167"/>
      <c r="F180" s="168">
        <f>F177-F178</f>
        <v>3451200.1983432001</v>
      </c>
      <c r="G180" s="168"/>
      <c r="H180" s="38"/>
      <c r="I180" s="30"/>
      <c r="J180" s="18"/>
      <c r="K180" s="18"/>
    </row>
    <row r="181" spans="3:11" ht="18.75" x14ac:dyDescent="0.2">
      <c r="C181" s="169" t="s">
        <v>324</v>
      </c>
      <c r="D181" s="169"/>
      <c r="E181" s="169"/>
      <c r="F181" s="133">
        <v>0</v>
      </c>
      <c r="G181" s="133"/>
      <c r="H181" s="16"/>
      <c r="I181" s="10"/>
      <c r="J181" s="10"/>
      <c r="K181" s="10"/>
    </row>
    <row r="182" spans="3:11" ht="18" customHeight="1" x14ac:dyDescent="0.2">
      <c r="C182" s="169" t="s">
        <v>325</v>
      </c>
      <c r="D182" s="169"/>
      <c r="E182" s="169"/>
      <c r="F182" s="133">
        <v>0</v>
      </c>
      <c r="G182" s="133"/>
    </row>
    <row r="183" spans="3:11" ht="18.75" x14ac:dyDescent="0.2">
      <c r="C183" s="158" t="s">
        <v>326</v>
      </c>
      <c r="D183" s="158"/>
      <c r="E183" s="158"/>
      <c r="F183" s="159" t="str">
        <f>[1]Turnover!C16</f>
        <v/>
      </c>
      <c r="G183" s="159"/>
      <c r="H183" s="17"/>
    </row>
    <row r="184" spans="3:11" ht="31.5" customHeight="1" x14ac:dyDescent="0.2">
      <c r="C184" s="160" t="s">
        <v>327</v>
      </c>
      <c r="D184" s="161"/>
      <c r="E184" s="161"/>
      <c r="F184" s="161"/>
      <c r="G184" s="162"/>
      <c r="H184" s="52"/>
      <c r="I184" s="53"/>
      <c r="J184" s="53"/>
      <c r="K184" s="53"/>
    </row>
    <row r="185" spans="3:11" ht="30" customHeight="1" x14ac:dyDescent="0.2">
      <c r="C185" s="54"/>
      <c r="G185" s="56"/>
      <c r="H185" s="52"/>
      <c r="I185" s="53"/>
      <c r="J185" s="53"/>
      <c r="K185" s="53"/>
    </row>
    <row r="186" spans="3:11" ht="18" customHeight="1" x14ac:dyDescent="0.2">
      <c r="D186" s="57" t="s">
        <v>148</v>
      </c>
      <c r="E186" s="40" t="s">
        <v>149</v>
      </c>
      <c r="F186" s="108" t="s">
        <v>148</v>
      </c>
      <c r="G186" s="108"/>
      <c r="H186" s="52"/>
      <c r="I186" s="53"/>
      <c r="J186" s="53"/>
      <c r="K186" s="53"/>
    </row>
    <row r="187" spans="3:11" ht="15" customHeight="1" x14ac:dyDescent="0.2">
      <c r="C187" s="58"/>
      <c r="D187" s="59" t="s">
        <v>150</v>
      </c>
      <c r="E187" s="44" t="s">
        <v>151</v>
      </c>
      <c r="F187" s="60" t="s">
        <v>152</v>
      </c>
      <c r="G187" s="61"/>
      <c r="H187" s="52"/>
      <c r="I187" s="53"/>
      <c r="J187" s="53"/>
      <c r="K187" s="53"/>
    </row>
    <row r="188" spans="3:11" ht="15.75" x14ac:dyDescent="0.2">
      <c r="C188" s="163"/>
      <c r="D188" s="164" t="str">
        <f>D1</f>
        <v>SECRETARIA EXECUTIVA DE ATENÇÃO À SAÚDE</v>
      </c>
      <c r="E188" s="164"/>
      <c r="F188" s="165" t="str">
        <f>F1</f>
        <v>Janeiro/2020 - Versão 4.0</v>
      </c>
      <c r="G188" s="165"/>
      <c r="H188" s="52"/>
      <c r="I188" s="53"/>
      <c r="J188" s="53"/>
      <c r="K188" s="53"/>
    </row>
    <row r="189" spans="3:11" ht="15.75" x14ac:dyDescent="0.2">
      <c r="C189" s="163"/>
      <c r="D189" s="150" t="str">
        <f>D2</f>
        <v>DIRETORIA GERAL DE MODERNIZAÇÃO E MONITORAMENTO DA ASSISTÊNCIA À SAÚDE</v>
      </c>
      <c r="E189" s="150"/>
      <c r="F189" s="166" t="str">
        <f>F2</f>
        <v>MÊS/ANO COMPETÊNCIA</v>
      </c>
      <c r="G189" s="166" t="str">
        <f>G2</f>
        <v>ANO CONTRATO</v>
      </c>
      <c r="H189" s="52"/>
      <c r="I189" s="53"/>
      <c r="J189" s="53"/>
      <c r="K189" s="53"/>
    </row>
    <row r="190" spans="3:11" ht="15.75" x14ac:dyDescent="0.2">
      <c r="C190" s="163"/>
      <c r="D190" s="150" t="str">
        <f>D3</f>
        <v>SECRETARIA  DE ADMINISTRAÇÃO E FINANÇAS</v>
      </c>
      <c r="E190" s="150"/>
      <c r="F190" s="166"/>
      <c r="G190" s="166"/>
      <c r="H190" s="52"/>
      <c r="I190" s="53"/>
      <c r="J190" s="53"/>
      <c r="K190" s="53"/>
    </row>
    <row r="191" spans="3:11" ht="21.75" customHeight="1" x14ac:dyDescent="0.2">
      <c r="C191" s="163"/>
      <c r="D191" s="151" t="str">
        <f>D4</f>
        <v>GERÊNCIA GERAL DE ADMINISTRAÇÃO, FINANÇAS, CONVÊNIOS E CONTRATOS</v>
      </c>
      <c r="E191" s="151"/>
      <c r="F191" s="152" t="str">
        <f>$F$4</f>
        <v>SETEMBRO 2020</v>
      </c>
      <c r="G191" s="154">
        <f>IF(G4=0,"",G4)</f>
        <v>1</v>
      </c>
      <c r="H191" s="52"/>
      <c r="I191" s="53"/>
      <c r="J191" s="53"/>
      <c r="K191" s="53"/>
    </row>
    <row r="192" spans="3:11" ht="15.75" x14ac:dyDescent="0.2">
      <c r="C192" s="6"/>
      <c r="D192" s="155" t="s">
        <v>328</v>
      </c>
      <c r="E192" s="155"/>
      <c r="F192" s="153"/>
      <c r="G192" s="154"/>
      <c r="H192" s="52"/>
      <c r="I192" s="53"/>
      <c r="J192" s="53"/>
      <c r="K192" s="53"/>
    </row>
    <row r="193" spans="3:11" ht="15.75" x14ac:dyDescent="0.2">
      <c r="C193" s="156" t="s">
        <v>153</v>
      </c>
      <c r="D193" s="156"/>
      <c r="E193" s="157" t="s">
        <v>10</v>
      </c>
      <c r="F193" s="157"/>
      <c r="G193" s="157"/>
      <c r="H193" s="52"/>
      <c r="I193" s="53"/>
      <c r="J193" s="53"/>
      <c r="K193" s="53"/>
    </row>
    <row r="194" spans="3:11" ht="18" customHeight="1" x14ac:dyDescent="0.2">
      <c r="C194" s="147" t="str">
        <f>IF(C7=0,"",C7)</f>
        <v>HOSPITAL EDUARDO CAMPOS</v>
      </c>
      <c r="D194" s="147"/>
      <c r="E194" s="148" t="str">
        <f>IF(E7=0,"",E7)</f>
        <v>ROBERTA MONTEIRO</v>
      </c>
      <c r="F194" s="148"/>
      <c r="G194" s="148"/>
      <c r="H194" s="52"/>
      <c r="I194" s="53"/>
      <c r="J194" s="53"/>
      <c r="K194" s="53"/>
    </row>
    <row r="195" spans="3:11" ht="18" customHeight="1" x14ac:dyDescent="0.2">
      <c r="C195" s="62" t="s">
        <v>329</v>
      </c>
      <c r="G195" s="56"/>
    </row>
    <row r="196" spans="3:11" ht="18" customHeight="1" x14ac:dyDescent="0.2">
      <c r="D196" s="149"/>
      <c r="E196" s="149"/>
      <c r="G196" s="56"/>
    </row>
    <row r="197" spans="3:11" ht="18" customHeight="1" x14ac:dyDescent="0.2">
      <c r="C197" s="63" t="s">
        <v>330</v>
      </c>
      <c r="G197" s="56"/>
    </row>
    <row r="198" spans="3:11" ht="18" customHeight="1" x14ac:dyDescent="0.2">
      <c r="C198" s="111" t="s">
        <v>17</v>
      </c>
      <c r="D198" s="111"/>
      <c r="E198" s="111"/>
      <c r="F198" s="112" t="s">
        <v>20</v>
      </c>
      <c r="G198" s="112"/>
    </row>
    <row r="199" spans="3:11" ht="18.75" x14ac:dyDescent="0.2">
      <c r="C199" s="132" t="s">
        <v>331</v>
      </c>
      <c r="D199" s="132"/>
      <c r="E199" s="132"/>
      <c r="F199" s="133"/>
      <c r="G199" s="133"/>
      <c r="H199" s="17"/>
    </row>
    <row r="200" spans="3:11" ht="18.75" x14ac:dyDescent="0.2">
      <c r="C200" s="132" t="s">
        <v>332</v>
      </c>
      <c r="D200" s="132"/>
      <c r="E200" s="132"/>
      <c r="F200" s="133"/>
      <c r="G200" s="133"/>
    </row>
    <row r="201" spans="3:11" ht="18" customHeight="1" x14ac:dyDescent="0.2">
      <c r="C201" s="132" t="s">
        <v>333</v>
      </c>
      <c r="D201" s="132"/>
      <c r="E201" s="132"/>
      <c r="F201" s="133"/>
      <c r="G201" s="133"/>
    </row>
    <row r="202" spans="3:11" ht="18" customHeight="1" x14ac:dyDescent="0.2">
      <c r="C202" s="106" t="s">
        <v>334</v>
      </c>
      <c r="D202" s="106"/>
      <c r="E202" s="106"/>
      <c r="F202" s="107">
        <f>F199-F200+F201</f>
        <v>0</v>
      </c>
      <c r="G202" s="107"/>
    </row>
    <row r="203" spans="3:11" ht="18" customHeight="1" x14ac:dyDescent="0.2">
      <c r="C203" s="64"/>
      <c r="D203" s="65"/>
      <c r="E203" s="65"/>
      <c r="F203" s="66"/>
      <c r="G203" s="67"/>
    </row>
    <row r="204" spans="3:11" ht="18" customHeight="1" x14ac:dyDescent="0.2">
      <c r="C204" s="68" t="s">
        <v>335</v>
      </c>
      <c r="D204" s="65"/>
      <c r="E204" s="65"/>
      <c r="F204" s="66"/>
      <c r="G204" s="67"/>
    </row>
    <row r="205" spans="3:11" ht="18" customHeight="1" x14ac:dyDescent="0.2">
      <c r="C205" s="111" t="s">
        <v>17</v>
      </c>
      <c r="D205" s="111"/>
      <c r="E205" s="111"/>
      <c r="F205" s="112" t="s">
        <v>20</v>
      </c>
      <c r="G205" s="112"/>
    </row>
    <row r="206" spans="3:11" ht="18.75" x14ac:dyDescent="0.2">
      <c r="C206" s="132" t="s">
        <v>331</v>
      </c>
      <c r="D206" s="132"/>
      <c r="E206" s="132"/>
      <c r="F206" s="133"/>
      <c r="G206" s="133"/>
      <c r="H206" s="17"/>
    </row>
    <row r="207" spans="3:11" ht="18.75" x14ac:dyDescent="0.2">
      <c r="C207" s="132" t="s">
        <v>332</v>
      </c>
      <c r="D207" s="132"/>
      <c r="E207" s="132"/>
      <c r="F207" s="105">
        <f>'[1]RELAÇÃO DESPESA PAGA'!$N$2</f>
        <v>3487022.83</v>
      </c>
      <c r="G207" s="105"/>
      <c r="H207" s="17"/>
    </row>
    <row r="208" spans="3:11" ht="18.75" x14ac:dyDescent="0.2">
      <c r="C208" s="132" t="s">
        <v>333</v>
      </c>
      <c r="D208" s="132"/>
      <c r="E208" s="132"/>
      <c r="F208" s="133">
        <v>3487022.83</v>
      </c>
      <c r="G208" s="133"/>
    </row>
    <row r="209" spans="1:256" ht="16.5" customHeight="1" x14ac:dyDescent="0.2">
      <c r="C209" s="106" t="s">
        <v>334</v>
      </c>
      <c r="D209" s="106"/>
      <c r="E209" s="106"/>
      <c r="F209" s="107">
        <f>F206-F207+F208</f>
        <v>0</v>
      </c>
      <c r="G209" s="107"/>
    </row>
    <row r="210" spans="1:256" ht="18" customHeight="1" x14ac:dyDescent="0.2">
      <c r="C210" s="64"/>
      <c r="D210" s="65"/>
      <c r="E210" s="65"/>
      <c r="F210" s="66"/>
      <c r="G210" s="67"/>
    </row>
    <row r="211" spans="1:256" ht="18" customHeight="1" x14ac:dyDescent="0.2">
      <c r="C211" s="69"/>
      <c r="D211" s="70"/>
      <c r="E211" s="70"/>
      <c r="F211" s="71"/>
      <c r="G211" s="72"/>
      <c r="H211" s="73"/>
      <c r="I211" s="74"/>
      <c r="J211" s="74"/>
      <c r="K211" s="74"/>
    </row>
    <row r="212" spans="1:256" ht="18" customHeight="1" x14ac:dyDescent="0.2">
      <c r="C212" s="68" t="s">
        <v>336</v>
      </c>
      <c r="D212" s="65"/>
      <c r="E212" s="65"/>
      <c r="F212" s="66"/>
      <c r="G212" s="67"/>
    </row>
    <row r="213" spans="1:256" ht="18" customHeight="1" x14ac:dyDescent="0.2">
      <c r="C213" s="111" t="s">
        <v>17</v>
      </c>
      <c r="D213" s="111"/>
      <c r="E213" s="111"/>
      <c r="F213" s="112" t="s">
        <v>20</v>
      </c>
      <c r="G213" s="112"/>
    </row>
    <row r="214" spans="1:256" ht="18" customHeight="1" x14ac:dyDescent="0.2">
      <c r="C214" s="132" t="s">
        <v>331</v>
      </c>
      <c r="D214" s="132"/>
      <c r="E214" s="132"/>
      <c r="F214" s="133"/>
      <c r="G214" s="133"/>
      <c r="H214" s="17"/>
    </row>
    <row r="215" spans="1:256" ht="18" customHeight="1" x14ac:dyDescent="0.2">
      <c r="C215" s="132" t="s">
        <v>337</v>
      </c>
      <c r="D215" s="132"/>
      <c r="E215" s="132"/>
      <c r="F215" s="133"/>
      <c r="G215" s="133"/>
    </row>
    <row r="216" spans="1:256" ht="18.75" x14ac:dyDescent="0.2">
      <c r="C216" s="132" t="s">
        <v>338</v>
      </c>
      <c r="D216" s="132"/>
      <c r="E216" s="132"/>
      <c r="F216" s="105">
        <f>'[1]RELAÇÃO DESPESA PAGA'!$R$17</f>
        <v>3487022.83</v>
      </c>
      <c r="G216" s="105"/>
    </row>
    <row r="217" spans="1:256" ht="18.75" x14ac:dyDescent="0.2">
      <c r="C217" s="132" t="s">
        <v>339</v>
      </c>
      <c r="D217" s="132"/>
      <c r="E217" s="132"/>
      <c r="F217" s="105">
        <f>F18+F19</f>
        <v>260.44</v>
      </c>
      <c r="G217" s="105"/>
    </row>
    <row r="218" spans="1:256" ht="18.75" x14ac:dyDescent="0.2">
      <c r="C218" s="132" t="s">
        <v>340</v>
      </c>
      <c r="D218" s="132"/>
      <c r="E218" s="132"/>
      <c r="F218" s="133"/>
      <c r="G218" s="133"/>
    </row>
    <row r="219" spans="1:256" ht="18" customHeight="1" x14ac:dyDescent="0.2">
      <c r="C219" s="106" t="s">
        <v>341</v>
      </c>
      <c r="D219" s="106"/>
      <c r="E219" s="106"/>
      <c r="F219" s="107">
        <f>F214-F215+F216+F217-F218</f>
        <v>3487283.27</v>
      </c>
      <c r="G219" s="107"/>
    </row>
    <row r="220" spans="1:256" ht="18" customHeight="1" x14ac:dyDescent="0.2">
      <c r="C220" s="75"/>
      <c r="D220" s="65"/>
      <c r="E220" s="65"/>
      <c r="F220" s="66"/>
      <c r="G220" s="67"/>
    </row>
    <row r="221" spans="1:256" ht="18" customHeight="1" x14ac:dyDescent="0.2">
      <c r="C221" s="111" t="s">
        <v>342</v>
      </c>
      <c r="D221" s="111"/>
      <c r="E221" s="111"/>
      <c r="F221" s="107">
        <f>F219+F209+F202</f>
        <v>3487283.27</v>
      </c>
      <c r="G221" s="107"/>
    </row>
    <row r="222" spans="1:256" s="80" customFormat="1" ht="18" customHeight="1" x14ac:dyDescent="0.2">
      <c r="A222"/>
      <c r="B222" s="20"/>
      <c r="C222" s="76"/>
      <c r="D222" s="77"/>
      <c r="E222" s="77"/>
      <c r="F222" s="78"/>
      <c r="G222" s="79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</row>
    <row r="223" spans="1:256" ht="18" customHeight="1" x14ac:dyDescent="0.2">
      <c r="C223" s="76"/>
      <c r="D223" s="77"/>
      <c r="E223" s="77"/>
      <c r="F223" s="78"/>
      <c r="G223" s="79"/>
    </row>
    <row r="224" spans="1:256" s="82" customFormat="1" ht="21" x14ac:dyDescent="0.2">
      <c r="A224" s="81"/>
      <c r="B224" s="20"/>
      <c r="C224" s="68" t="s">
        <v>343</v>
      </c>
      <c r="D224" s="65"/>
      <c r="E224" s="65"/>
      <c r="F224" s="66"/>
      <c r="G224" s="67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</row>
    <row r="225" spans="3:256" ht="15.75" x14ac:dyDescent="0.2">
      <c r="C225" s="143" t="s">
        <v>17</v>
      </c>
      <c r="D225" s="144"/>
      <c r="E225" s="83" t="s">
        <v>344</v>
      </c>
      <c r="F225" s="145" t="s">
        <v>20</v>
      </c>
      <c r="G225" s="112"/>
    </row>
    <row r="226" spans="3:256" ht="18" customHeight="1" x14ac:dyDescent="0.2">
      <c r="C226" s="137" t="s">
        <v>345</v>
      </c>
      <c r="D226" s="138"/>
      <c r="E226" s="84"/>
      <c r="F226" s="146">
        <f>'[1]RELAÇÃO DESPESA PAGA'!$R$6</f>
        <v>0</v>
      </c>
      <c r="G226" s="105"/>
      <c r="H226" s="17"/>
    </row>
    <row r="227" spans="3:256" ht="18" customHeight="1" x14ac:dyDescent="0.2">
      <c r="C227" s="137" t="s">
        <v>346</v>
      </c>
      <c r="D227" s="138"/>
      <c r="E227" s="84"/>
      <c r="F227" s="139"/>
      <c r="G227" s="140"/>
      <c r="H227" s="17"/>
    </row>
    <row r="228" spans="3:256" ht="18" customHeight="1" x14ac:dyDescent="0.2">
      <c r="C228" s="141" t="s">
        <v>347</v>
      </c>
      <c r="D228" s="142"/>
      <c r="E228" s="84"/>
      <c r="F228" s="139"/>
      <c r="G228" s="140"/>
      <c r="H228" s="17"/>
    </row>
    <row r="229" spans="3:256" ht="18" customHeight="1" x14ac:dyDescent="0.2">
      <c r="C229" s="141" t="s">
        <v>348</v>
      </c>
      <c r="D229" s="142"/>
      <c r="E229" s="84"/>
      <c r="F229" s="139">
        <f>'[1]RELAÇÃO DESPESA PAGA'!$R$7</f>
        <v>0</v>
      </c>
      <c r="G229" s="140"/>
      <c r="H229" s="17"/>
    </row>
    <row r="230" spans="3:256" ht="18" customHeight="1" x14ac:dyDescent="0.2">
      <c r="C230" s="136" t="s">
        <v>349</v>
      </c>
      <c r="D230" s="136"/>
      <c r="E230" s="136"/>
      <c r="F230" s="136"/>
      <c r="G230" s="136"/>
    </row>
    <row r="231" spans="3:256" ht="18" customHeight="1" x14ac:dyDescent="0.2">
      <c r="C231" s="136"/>
      <c r="D231" s="136"/>
      <c r="E231" s="136"/>
      <c r="F231" s="136"/>
      <c r="G231" s="136"/>
      <c r="H231" s="85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  <c r="CC231" s="80"/>
      <c r="CD231" s="80"/>
      <c r="CE231" s="80"/>
      <c r="CF231" s="80"/>
      <c r="CG231" s="80"/>
      <c r="CH231" s="80"/>
      <c r="CI231" s="80"/>
      <c r="CJ231" s="80"/>
      <c r="CK231" s="80"/>
      <c r="CL231" s="80"/>
      <c r="CM231" s="80"/>
      <c r="CN231" s="80"/>
      <c r="CO231" s="80"/>
      <c r="CP231" s="80"/>
      <c r="CQ231" s="80"/>
      <c r="CR231" s="80"/>
      <c r="CS231" s="80"/>
      <c r="CT231" s="80"/>
      <c r="CU231" s="80"/>
      <c r="CV231" s="80"/>
      <c r="CW231" s="80"/>
      <c r="CX231" s="80"/>
      <c r="CY231" s="80"/>
      <c r="CZ231" s="80"/>
      <c r="DA231" s="80"/>
      <c r="DB231" s="80"/>
      <c r="DC231" s="80"/>
      <c r="DD231" s="80"/>
      <c r="DE231" s="80"/>
      <c r="DF231" s="80"/>
      <c r="DG231" s="80"/>
      <c r="DH231" s="80"/>
      <c r="DI231" s="80"/>
      <c r="DJ231" s="80"/>
      <c r="DK231" s="80"/>
      <c r="DL231" s="80"/>
      <c r="DM231" s="80"/>
      <c r="DN231" s="80"/>
      <c r="DO231" s="80"/>
      <c r="DP231" s="80"/>
      <c r="DQ231" s="80"/>
      <c r="DR231" s="80"/>
      <c r="DS231" s="80"/>
      <c r="DT231" s="80"/>
      <c r="DU231" s="80"/>
      <c r="DV231" s="80"/>
      <c r="DW231" s="80"/>
      <c r="DX231" s="80"/>
      <c r="DY231" s="80"/>
      <c r="DZ231" s="80"/>
      <c r="EA231" s="80"/>
      <c r="EB231" s="80"/>
      <c r="EC231" s="80"/>
      <c r="ED231" s="80"/>
      <c r="EE231" s="80"/>
      <c r="EF231" s="80"/>
      <c r="EG231" s="80"/>
      <c r="EH231" s="80"/>
      <c r="EI231" s="80"/>
      <c r="EJ231" s="80"/>
      <c r="EK231" s="80"/>
      <c r="EL231" s="80"/>
      <c r="EM231" s="80"/>
      <c r="EN231" s="80"/>
      <c r="EO231" s="80"/>
      <c r="EP231" s="80"/>
      <c r="EQ231" s="80"/>
      <c r="ER231" s="80"/>
      <c r="ES231" s="80"/>
      <c r="ET231" s="80"/>
      <c r="EU231" s="80"/>
      <c r="EV231" s="80"/>
      <c r="EW231" s="80"/>
      <c r="EX231" s="80"/>
      <c r="EY231" s="80"/>
      <c r="EZ231" s="80"/>
      <c r="FA231" s="80"/>
      <c r="FB231" s="80"/>
      <c r="FC231" s="80"/>
      <c r="FD231" s="80"/>
      <c r="FE231" s="80"/>
      <c r="FF231" s="80"/>
      <c r="FG231" s="80"/>
      <c r="FH231" s="80"/>
      <c r="FI231" s="80"/>
      <c r="FJ231" s="80"/>
      <c r="FK231" s="80"/>
      <c r="FL231" s="80"/>
      <c r="FM231" s="80"/>
      <c r="FN231" s="80"/>
      <c r="FO231" s="80"/>
      <c r="FP231" s="80"/>
      <c r="FQ231" s="80"/>
      <c r="FR231" s="80"/>
      <c r="FS231" s="80"/>
      <c r="FT231" s="80"/>
      <c r="FU231" s="80"/>
      <c r="FV231" s="80"/>
      <c r="FW231" s="80"/>
      <c r="FX231" s="80"/>
      <c r="FY231" s="80"/>
      <c r="FZ231" s="80"/>
      <c r="GA231" s="80"/>
      <c r="GB231" s="80"/>
      <c r="GC231" s="80"/>
      <c r="GD231" s="80"/>
      <c r="GE231" s="80"/>
      <c r="GF231" s="80"/>
      <c r="GG231" s="80"/>
      <c r="GH231" s="80"/>
      <c r="GI231" s="80"/>
      <c r="GJ231" s="80"/>
      <c r="GK231" s="80"/>
      <c r="GL231" s="80"/>
      <c r="GM231" s="80"/>
      <c r="GN231" s="80"/>
      <c r="GO231" s="80"/>
      <c r="GP231" s="80"/>
      <c r="GQ231" s="80"/>
      <c r="GR231" s="80"/>
      <c r="GS231" s="80"/>
      <c r="GT231" s="80"/>
      <c r="GU231" s="80"/>
      <c r="GV231" s="80"/>
      <c r="GW231" s="80"/>
      <c r="GX231" s="80"/>
      <c r="GY231" s="80"/>
      <c r="GZ231" s="80"/>
      <c r="HA231" s="80"/>
      <c r="HB231" s="80"/>
      <c r="HC231" s="80"/>
      <c r="HD231" s="80"/>
      <c r="HE231" s="80"/>
      <c r="HF231" s="80"/>
      <c r="HG231" s="80"/>
      <c r="HH231" s="80"/>
      <c r="HI231" s="80"/>
      <c r="HJ231" s="80"/>
      <c r="HK231" s="80"/>
      <c r="HL231" s="80"/>
      <c r="HM231" s="80"/>
      <c r="HN231" s="80"/>
      <c r="HO231" s="80"/>
      <c r="HP231" s="80"/>
      <c r="HQ231" s="80"/>
      <c r="HR231" s="80"/>
      <c r="HS231" s="80"/>
      <c r="HT231" s="80"/>
      <c r="HU231" s="80"/>
      <c r="HV231" s="80"/>
      <c r="HW231" s="80"/>
      <c r="HX231" s="80"/>
      <c r="HY231" s="80"/>
      <c r="HZ231" s="80"/>
      <c r="IA231" s="80"/>
      <c r="IB231" s="80"/>
      <c r="IC231" s="80"/>
      <c r="ID231" s="80"/>
      <c r="IE231" s="80"/>
      <c r="IF231" s="80"/>
      <c r="IG231" s="80"/>
      <c r="IH231" s="80"/>
      <c r="II231" s="80"/>
      <c r="IJ231" s="80"/>
      <c r="IK231" s="80"/>
      <c r="IL231" s="80"/>
      <c r="IM231" s="80"/>
      <c r="IN231" s="80"/>
      <c r="IO231" s="80"/>
      <c r="IP231" s="80"/>
      <c r="IQ231" s="80"/>
      <c r="IR231" s="80"/>
      <c r="IS231" s="80"/>
      <c r="IT231" s="80"/>
      <c r="IU231" s="80"/>
      <c r="IV231" s="80"/>
    </row>
    <row r="232" spans="3:256" ht="18" customHeight="1" x14ac:dyDescent="0.2">
      <c r="C232" s="86"/>
      <c r="D232" s="87"/>
      <c r="E232" s="87"/>
      <c r="F232" s="87"/>
      <c r="G232" s="88"/>
      <c r="H232" s="85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  <c r="CA232" s="80"/>
      <c r="CB232" s="80"/>
      <c r="CC232" s="80"/>
      <c r="CD232" s="80"/>
      <c r="CE232" s="80"/>
      <c r="CF232" s="80"/>
      <c r="CG232" s="80"/>
      <c r="CH232" s="80"/>
      <c r="CI232" s="80"/>
      <c r="CJ232" s="80"/>
      <c r="CK232" s="80"/>
      <c r="CL232" s="80"/>
      <c r="CM232" s="80"/>
      <c r="CN232" s="80"/>
      <c r="CO232" s="80"/>
      <c r="CP232" s="80"/>
      <c r="CQ232" s="80"/>
      <c r="CR232" s="80"/>
      <c r="CS232" s="80"/>
      <c r="CT232" s="80"/>
      <c r="CU232" s="80"/>
      <c r="CV232" s="80"/>
      <c r="CW232" s="80"/>
      <c r="CX232" s="80"/>
      <c r="CY232" s="80"/>
      <c r="CZ232" s="80"/>
      <c r="DA232" s="80"/>
      <c r="DB232" s="80"/>
      <c r="DC232" s="80"/>
      <c r="DD232" s="80"/>
      <c r="DE232" s="80"/>
      <c r="DF232" s="80"/>
      <c r="DG232" s="80"/>
      <c r="DH232" s="80"/>
      <c r="DI232" s="80"/>
      <c r="DJ232" s="80"/>
      <c r="DK232" s="80"/>
      <c r="DL232" s="80"/>
      <c r="DM232" s="80"/>
      <c r="DN232" s="80"/>
      <c r="DO232" s="80"/>
      <c r="DP232" s="80"/>
      <c r="DQ232" s="80"/>
      <c r="DR232" s="80"/>
      <c r="DS232" s="80"/>
      <c r="DT232" s="80"/>
      <c r="DU232" s="80"/>
      <c r="DV232" s="80"/>
      <c r="DW232" s="80"/>
      <c r="DX232" s="80"/>
      <c r="DY232" s="80"/>
      <c r="DZ232" s="80"/>
      <c r="EA232" s="80"/>
      <c r="EB232" s="80"/>
      <c r="EC232" s="80"/>
      <c r="ED232" s="80"/>
      <c r="EE232" s="80"/>
      <c r="EF232" s="80"/>
      <c r="EG232" s="80"/>
      <c r="EH232" s="80"/>
      <c r="EI232" s="80"/>
      <c r="EJ232" s="80"/>
      <c r="EK232" s="80"/>
      <c r="EL232" s="80"/>
      <c r="EM232" s="80"/>
      <c r="EN232" s="80"/>
      <c r="EO232" s="80"/>
      <c r="EP232" s="80"/>
      <c r="EQ232" s="80"/>
      <c r="ER232" s="80"/>
      <c r="ES232" s="80"/>
      <c r="ET232" s="80"/>
      <c r="EU232" s="80"/>
      <c r="EV232" s="80"/>
      <c r="EW232" s="80"/>
      <c r="EX232" s="80"/>
      <c r="EY232" s="80"/>
      <c r="EZ232" s="80"/>
      <c r="FA232" s="80"/>
      <c r="FB232" s="80"/>
      <c r="FC232" s="80"/>
      <c r="FD232" s="80"/>
      <c r="FE232" s="80"/>
      <c r="FF232" s="80"/>
      <c r="FG232" s="80"/>
      <c r="FH232" s="80"/>
      <c r="FI232" s="80"/>
      <c r="FJ232" s="80"/>
      <c r="FK232" s="80"/>
      <c r="FL232" s="80"/>
      <c r="FM232" s="80"/>
      <c r="FN232" s="80"/>
      <c r="FO232" s="80"/>
      <c r="FP232" s="80"/>
      <c r="FQ232" s="80"/>
      <c r="FR232" s="80"/>
      <c r="FS232" s="80"/>
      <c r="FT232" s="80"/>
      <c r="FU232" s="80"/>
      <c r="FV232" s="80"/>
      <c r="FW232" s="80"/>
      <c r="FX232" s="80"/>
      <c r="FY232" s="80"/>
      <c r="FZ232" s="80"/>
      <c r="GA232" s="80"/>
      <c r="GB232" s="80"/>
      <c r="GC232" s="80"/>
      <c r="GD232" s="80"/>
      <c r="GE232" s="80"/>
      <c r="GF232" s="80"/>
      <c r="GG232" s="80"/>
      <c r="GH232" s="80"/>
      <c r="GI232" s="80"/>
      <c r="GJ232" s="80"/>
      <c r="GK232" s="80"/>
      <c r="GL232" s="80"/>
      <c r="GM232" s="80"/>
      <c r="GN232" s="80"/>
      <c r="GO232" s="80"/>
      <c r="GP232" s="80"/>
      <c r="GQ232" s="80"/>
      <c r="GR232" s="80"/>
      <c r="GS232" s="80"/>
      <c r="GT232" s="80"/>
      <c r="GU232" s="80"/>
      <c r="GV232" s="80"/>
      <c r="GW232" s="80"/>
      <c r="GX232" s="80"/>
      <c r="GY232" s="80"/>
      <c r="GZ232" s="80"/>
      <c r="HA232" s="80"/>
      <c r="HB232" s="80"/>
      <c r="HC232" s="80"/>
      <c r="HD232" s="80"/>
      <c r="HE232" s="80"/>
      <c r="HF232" s="80"/>
      <c r="HG232" s="80"/>
      <c r="HH232" s="80"/>
      <c r="HI232" s="80"/>
      <c r="HJ232" s="80"/>
      <c r="HK232" s="80"/>
      <c r="HL232" s="80"/>
      <c r="HM232" s="80"/>
      <c r="HN232" s="80"/>
      <c r="HO232" s="80"/>
      <c r="HP232" s="80"/>
      <c r="HQ232" s="80"/>
      <c r="HR232" s="80"/>
      <c r="HS232" s="80"/>
      <c r="HT232" s="80"/>
      <c r="HU232" s="80"/>
      <c r="HV232" s="80"/>
      <c r="HW232" s="80"/>
      <c r="HX232" s="80"/>
      <c r="HY232" s="80"/>
      <c r="HZ232" s="80"/>
      <c r="IA232" s="80"/>
      <c r="IB232" s="80"/>
      <c r="IC232" s="80"/>
      <c r="ID232" s="80"/>
      <c r="IE232" s="80"/>
      <c r="IF232" s="80"/>
      <c r="IG232" s="80"/>
      <c r="IH232" s="80"/>
      <c r="II232" s="80"/>
      <c r="IJ232" s="80"/>
      <c r="IK232" s="80"/>
      <c r="IL232" s="80"/>
      <c r="IM232" s="80"/>
      <c r="IN232" s="80"/>
      <c r="IO232" s="80"/>
      <c r="IP232" s="80"/>
      <c r="IQ232" s="80"/>
      <c r="IR232" s="80"/>
      <c r="IS232" s="80"/>
      <c r="IT232" s="80"/>
      <c r="IU232" s="80"/>
      <c r="IV232" s="80"/>
    </row>
    <row r="233" spans="3:256" ht="18" customHeight="1" x14ac:dyDescent="0.2">
      <c r="C233" s="68" t="s">
        <v>350</v>
      </c>
      <c r="D233" s="65"/>
      <c r="E233" s="65"/>
      <c r="F233" s="66"/>
      <c r="G233" s="67"/>
    </row>
    <row r="234" spans="3:256" ht="18" customHeight="1" x14ac:dyDescent="0.2">
      <c r="C234" s="111" t="s">
        <v>17</v>
      </c>
      <c r="D234" s="111"/>
      <c r="E234" s="111"/>
      <c r="F234" s="112" t="s">
        <v>20</v>
      </c>
      <c r="G234" s="112"/>
    </row>
    <row r="235" spans="3:256" ht="18" customHeight="1" x14ac:dyDescent="0.2">
      <c r="C235" s="132" t="s">
        <v>351</v>
      </c>
      <c r="D235" s="132"/>
      <c r="E235" s="132"/>
      <c r="F235" s="133">
        <f>'[1]SALDO DE ESTOQUE'!C27</f>
        <v>0</v>
      </c>
      <c r="G235" s="133"/>
      <c r="H235" s="17"/>
      <c r="IV235" s="82"/>
    </row>
    <row r="236" spans="3:256" ht="18" customHeight="1" x14ac:dyDescent="0.2">
      <c r="C236" s="132" t="s">
        <v>352</v>
      </c>
      <c r="D236" s="132"/>
      <c r="E236" s="132"/>
      <c r="F236" s="133">
        <f>'[1]SALDO DE ESTOQUE'!C61</f>
        <v>0</v>
      </c>
      <c r="G236" s="133"/>
      <c r="H236" s="17"/>
    </row>
    <row r="237" spans="3:256" ht="18" customHeight="1" x14ac:dyDescent="0.2">
      <c r="C237" s="132" t="s">
        <v>353</v>
      </c>
      <c r="D237" s="132"/>
      <c r="E237" s="132"/>
      <c r="F237" s="133">
        <f>'[1]SALDO DE ESTOQUE'!C72</f>
        <v>0</v>
      </c>
      <c r="G237" s="133"/>
      <c r="H237" s="17"/>
    </row>
    <row r="238" spans="3:256" ht="18" customHeight="1" x14ac:dyDescent="0.2">
      <c r="C238" s="106" t="s">
        <v>354</v>
      </c>
      <c r="D238" s="106"/>
      <c r="E238" s="106"/>
      <c r="F238" s="107">
        <f>F235+F236+F237</f>
        <v>0</v>
      </c>
      <c r="G238" s="107"/>
      <c r="H238" s="17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82"/>
      <c r="AV238" s="82"/>
      <c r="AW238" s="82"/>
      <c r="AX238" s="82"/>
      <c r="AY238" s="82"/>
      <c r="AZ238" s="82"/>
      <c r="BA238" s="82"/>
      <c r="BB238" s="82"/>
      <c r="BC238" s="82"/>
      <c r="BD238" s="82"/>
      <c r="BE238" s="82"/>
      <c r="BF238" s="82"/>
      <c r="BG238" s="82"/>
      <c r="BH238" s="82"/>
      <c r="BI238" s="82"/>
      <c r="BJ238" s="82"/>
      <c r="BK238" s="82"/>
      <c r="BL238" s="82"/>
      <c r="BM238" s="82"/>
      <c r="BN238" s="82"/>
      <c r="BO238" s="82"/>
      <c r="BP238" s="82"/>
      <c r="BQ238" s="82"/>
      <c r="BR238" s="82"/>
      <c r="BS238" s="82"/>
      <c r="BT238" s="82"/>
      <c r="BU238" s="82"/>
      <c r="BV238" s="82"/>
      <c r="BW238" s="82"/>
      <c r="BX238" s="82"/>
      <c r="BY238" s="82"/>
      <c r="BZ238" s="82"/>
      <c r="CA238" s="82"/>
      <c r="CB238" s="82"/>
      <c r="CC238" s="82"/>
      <c r="CD238" s="82"/>
      <c r="CE238" s="82"/>
      <c r="CF238" s="82"/>
      <c r="CG238" s="82"/>
      <c r="CH238" s="82"/>
      <c r="CI238" s="82"/>
      <c r="CJ238" s="82"/>
      <c r="CK238" s="82"/>
      <c r="CL238" s="82"/>
      <c r="CM238" s="82"/>
      <c r="CN238" s="82"/>
      <c r="CO238" s="82"/>
      <c r="CP238" s="82"/>
      <c r="CQ238" s="82"/>
      <c r="CR238" s="82"/>
      <c r="CS238" s="82"/>
      <c r="CT238" s="82"/>
      <c r="CU238" s="82"/>
      <c r="CV238" s="82"/>
      <c r="CW238" s="82"/>
      <c r="CX238" s="82"/>
      <c r="CY238" s="82"/>
      <c r="CZ238" s="82"/>
      <c r="DA238" s="82"/>
      <c r="DB238" s="82"/>
      <c r="DC238" s="82"/>
      <c r="DD238" s="82"/>
      <c r="DE238" s="82"/>
      <c r="DF238" s="82"/>
      <c r="DG238" s="82"/>
      <c r="DH238" s="82"/>
      <c r="DI238" s="82"/>
      <c r="DJ238" s="82"/>
      <c r="DK238" s="82"/>
      <c r="DL238" s="82"/>
      <c r="DM238" s="82"/>
      <c r="DN238" s="82"/>
      <c r="DO238" s="82"/>
      <c r="DP238" s="82"/>
      <c r="DQ238" s="82"/>
      <c r="DR238" s="82"/>
      <c r="DS238" s="82"/>
      <c r="DT238" s="82"/>
      <c r="DU238" s="82"/>
      <c r="DV238" s="82"/>
      <c r="DW238" s="82"/>
      <c r="DX238" s="82"/>
      <c r="DY238" s="82"/>
      <c r="DZ238" s="82"/>
      <c r="EA238" s="82"/>
      <c r="EB238" s="82"/>
      <c r="EC238" s="82"/>
      <c r="ED238" s="82"/>
      <c r="EE238" s="82"/>
      <c r="EF238" s="82"/>
      <c r="EG238" s="82"/>
      <c r="EH238" s="82"/>
      <c r="EI238" s="82"/>
      <c r="EJ238" s="82"/>
      <c r="EK238" s="82"/>
      <c r="EL238" s="82"/>
      <c r="EM238" s="82"/>
      <c r="EN238" s="82"/>
      <c r="EO238" s="82"/>
      <c r="EP238" s="82"/>
      <c r="EQ238" s="82"/>
      <c r="ER238" s="82"/>
      <c r="ES238" s="82"/>
      <c r="ET238" s="82"/>
      <c r="EU238" s="82"/>
      <c r="EV238" s="82"/>
      <c r="EW238" s="82"/>
      <c r="EX238" s="82"/>
      <c r="EY238" s="82"/>
      <c r="EZ238" s="82"/>
      <c r="FA238" s="82"/>
      <c r="FB238" s="82"/>
      <c r="FC238" s="82"/>
      <c r="FD238" s="82"/>
      <c r="FE238" s="82"/>
      <c r="FF238" s="82"/>
      <c r="FG238" s="82"/>
      <c r="FH238" s="82"/>
      <c r="FI238" s="82"/>
      <c r="FJ238" s="82"/>
      <c r="FK238" s="82"/>
      <c r="FL238" s="82"/>
      <c r="FM238" s="82"/>
      <c r="FN238" s="82"/>
      <c r="FO238" s="82"/>
      <c r="FP238" s="82"/>
      <c r="FQ238" s="82"/>
      <c r="FR238" s="82"/>
      <c r="FS238" s="82"/>
      <c r="FT238" s="82"/>
      <c r="FU238" s="82"/>
      <c r="FV238" s="82"/>
      <c r="FW238" s="82"/>
      <c r="FX238" s="82"/>
      <c r="FY238" s="82"/>
      <c r="FZ238" s="82"/>
      <c r="GA238" s="82"/>
      <c r="GB238" s="82"/>
      <c r="GC238" s="82"/>
      <c r="GD238" s="82"/>
      <c r="GE238" s="82"/>
      <c r="GF238" s="82"/>
      <c r="GG238" s="82"/>
      <c r="GH238" s="82"/>
      <c r="GI238" s="82"/>
      <c r="GJ238" s="82"/>
      <c r="GK238" s="82"/>
      <c r="GL238" s="82"/>
      <c r="GM238" s="82"/>
      <c r="GN238" s="82"/>
      <c r="GO238" s="82"/>
      <c r="GP238" s="82"/>
      <c r="GQ238" s="82"/>
      <c r="GR238" s="82"/>
      <c r="GS238" s="82"/>
      <c r="GT238" s="82"/>
      <c r="GU238" s="82"/>
      <c r="GV238" s="82"/>
      <c r="GW238" s="82"/>
      <c r="GX238" s="82"/>
      <c r="GY238" s="82"/>
      <c r="GZ238" s="82"/>
      <c r="HA238" s="82"/>
      <c r="HB238" s="82"/>
      <c r="HC238" s="82"/>
      <c r="HD238" s="82"/>
      <c r="HE238" s="82"/>
      <c r="HF238" s="82"/>
      <c r="HG238" s="82"/>
      <c r="HH238" s="82"/>
      <c r="HI238" s="82"/>
      <c r="HJ238" s="82"/>
      <c r="HK238" s="82"/>
      <c r="HL238" s="82"/>
      <c r="HM238" s="82"/>
      <c r="HN238" s="82"/>
      <c r="HO238" s="82"/>
      <c r="HP238" s="82"/>
      <c r="HQ238" s="82"/>
      <c r="HR238" s="82"/>
      <c r="HS238" s="82"/>
      <c r="HT238" s="82"/>
      <c r="HU238" s="82"/>
      <c r="HV238" s="82"/>
      <c r="HW238" s="82"/>
      <c r="HX238" s="82"/>
      <c r="HY238" s="82"/>
      <c r="HZ238" s="82"/>
      <c r="IA238" s="82"/>
      <c r="IB238" s="82"/>
      <c r="IC238" s="82"/>
      <c r="ID238" s="82"/>
      <c r="IE238" s="82"/>
      <c r="IF238" s="82"/>
      <c r="IG238" s="82"/>
      <c r="IH238" s="82"/>
      <c r="II238" s="82"/>
      <c r="IJ238" s="82"/>
      <c r="IK238" s="82"/>
      <c r="IL238" s="82"/>
      <c r="IM238" s="82"/>
      <c r="IN238" s="82"/>
      <c r="IO238" s="82"/>
      <c r="IP238" s="82"/>
      <c r="IQ238" s="82"/>
      <c r="IR238" s="82"/>
      <c r="IS238" s="82"/>
      <c r="IT238" s="82"/>
      <c r="IU238" s="82"/>
    </row>
    <row r="239" spans="3:256" ht="18" customHeight="1" x14ac:dyDescent="0.2">
      <c r="C239" s="134"/>
      <c r="D239" s="134"/>
      <c r="E239" s="134"/>
      <c r="F239" s="66"/>
      <c r="G239" s="67"/>
    </row>
    <row r="240" spans="3:256" ht="18" customHeight="1" x14ac:dyDescent="0.2">
      <c r="C240" s="135" t="s">
        <v>355</v>
      </c>
      <c r="D240" s="135"/>
      <c r="E240" s="135"/>
      <c r="F240" s="66"/>
      <c r="G240" s="89"/>
    </row>
    <row r="241" spans="3:7" ht="18" customHeight="1" x14ac:dyDescent="0.2">
      <c r="C241" s="131" t="s">
        <v>356</v>
      </c>
      <c r="D241" s="131"/>
      <c r="E241" s="65"/>
      <c r="F241" s="66"/>
      <c r="G241" s="89"/>
    </row>
    <row r="242" spans="3:7" ht="18" customHeight="1" x14ac:dyDescent="0.2">
      <c r="C242" s="111" t="s">
        <v>17</v>
      </c>
      <c r="D242" s="111"/>
      <c r="E242" s="111"/>
      <c r="F242" s="112" t="s">
        <v>20</v>
      </c>
      <c r="G242" s="112"/>
    </row>
    <row r="243" spans="3:7" ht="18" customHeight="1" x14ac:dyDescent="0.2">
      <c r="C243" s="127" t="s">
        <v>357</v>
      </c>
      <c r="D243" s="127"/>
      <c r="E243" s="127"/>
      <c r="F243" s="128"/>
      <c r="G243" s="128"/>
    </row>
    <row r="244" spans="3:7" ht="18" customHeight="1" x14ac:dyDescent="0.2">
      <c r="C244" s="129" t="s">
        <v>358</v>
      </c>
      <c r="D244" s="129"/>
      <c r="E244" s="129"/>
      <c r="F244" s="130"/>
      <c r="G244" s="130"/>
    </row>
    <row r="245" spans="3:7" ht="18.75" x14ac:dyDescent="0.2">
      <c r="C245" s="121" t="s">
        <v>359</v>
      </c>
      <c r="D245" s="121"/>
      <c r="E245" s="121"/>
      <c r="F245" s="122"/>
      <c r="G245" s="122"/>
    </row>
    <row r="246" spans="3:7" ht="18.75" x14ac:dyDescent="0.2">
      <c r="C246" s="111" t="s">
        <v>360</v>
      </c>
      <c r="D246" s="111"/>
      <c r="E246" s="123"/>
      <c r="F246" s="124">
        <f>SUM(F243:G245)</f>
        <v>0</v>
      </c>
      <c r="G246" s="124"/>
    </row>
    <row r="247" spans="3:7" ht="15" customHeight="1" x14ac:dyDescent="0.2">
      <c r="C247" s="90"/>
      <c r="D247" s="90"/>
      <c r="E247" s="90"/>
      <c r="F247" s="91"/>
      <c r="G247" s="91"/>
    </row>
    <row r="248" spans="3:7" ht="18" customHeight="1" x14ac:dyDescent="0.2">
      <c r="C248" s="131" t="s">
        <v>361</v>
      </c>
      <c r="D248" s="131"/>
      <c r="E248" s="65"/>
      <c r="F248" s="66"/>
      <c r="G248" s="89"/>
    </row>
    <row r="249" spans="3:7" ht="18" customHeight="1" x14ac:dyDescent="0.2">
      <c r="C249" s="111" t="s">
        <v>17</v>
      </c>
      <c r="D249" s="111"/>
      <c r="E249" s="111"/>
      <c r="F249" s="112" t="s">
        <v>20</v>
      </c>
      <c r="G249" s="112"/>
    </row>
    <row r="250" spans="3:7" ht="18" customHeight="1" x14ac:dyDescent="0.2">
      <c r="C250" s="127" t="s">
        <v>362</v>
      </c>
      <c r="D250" s="127"/>
      <c r="E250" s="127"/>
      <c r="F250" s="128"/>
      <c r="G250" s="128"/>
    </row>
    <row r="251" spans="3:7" ht="18" customHeight="1" x14ac:dyDescent="0.2">
      <c r="C251" s="127" t="s">
        <v>363</v>
      </c>
      <c r="D251" s="127"/>
      <c r="E251" s="127"/>
      <c r="F251" s="128"/>
      <c r="G251" s="128"/>
    </row>
    <row r="252" spans="3:7" ht="18" customHeight="1" x14ac:dyDescent="0.2">
      <c r="C252" s="129" t="s">
        <v>364</v>
      </c>
      <c r="D252" s="129"/>
      <c r="E252" s="129"/>
      <c r="F252" s="130"/>
      <c r="G252" s="130"/>
    </row>
    <row r="253" spans="3:7" ht="18" customHeight="1" x14ac:dyDescent="0.2">
      <c r="C253" s="121" t="s">
        <v>365</v>
      </c>
      <c r="D253" s="121"/>
      <c r="E253" s="121"/>
      <c r="F253" s="122"/>
      <c r="G253" s="122"/>
    </row>
    <row r="254" spans="3:7" ht="18.75" x14ac:dyDescent="0.2">
      <c r="C254" s="111" t="s">
        <v>360</v>
      </c>
      <c r="D254" s="111"/>
      <c r="E254" s="123"/>
      <c r="F254" s="124">
        <f>SUM(F250:G253)</f>
        <v>0</v>
      </c>
      <c r="G254" s="124"/>
    </row>
    <row r="255" spans="3:7" ht="18.75" x14ac:dyDescent="0.2">
      <c r="C255" s="90"/>
      <c r="D255" s="90"/>
      <c r="E255" s="90"/>
      <c r="F255" s="91"/>
      <c r="G255" s="91"/>
    </row>
    <row r="256" spans="3:7" ht="18" customHeight="1" x14ac:dyDescent="0.2">
      <c r="C256" s="115" t="s">
        <v>366</v>
      </c>
      <c r="D256" s="115"/>
      <c r="E256" s="115"/>
      <c r="F256" s="125">
        <f>F246+F254</f>
        <v>0</v>
      </c>
      <c r="G256" s="126"/>
    </row>
    <row r="257" spans="1:13" ht="18" customHeight="1" x14ac:dyDescent="0.2">
      <c r="C257" s="64"/>
      <c r="D257" s="65"/>
      <c r="E257" s="65"/>
      <c r="F257" s="66"/>
      <c r="G257" s="66"/>
      <c r="J257" s="26"/>
      <c r="M257" s="26"/>
    </row>
    <row r="258" spans="1:13" ht="18" customHeight="1" x14ac:dyDescent="0.2">
      <c r="C258" s="68" t="s">
        <v>367</v>
      </c>
      <c r="D258" s="65"/>
      <c r="E258" s="65"/>
      <c r="F258" s="66"/>
      <c r="G258" s="89"/>
      <c r="K258" s="26"/>
      <c r="M258" s="26"/>
    </row>
    <row r="259" spans="1:13" ht="18" customHeight="1" x14ac:dyDescent="0.2">
      <c r="C259" s="115" t="s">
        <v>17</v>
      </c>
      <c r="D259" s="115"/>
      <c r="E259" s="115"/>
      <c r="F259" s="116" t="s">
        <v>20</v>
      </c>
      <c r="G259" s="116"/>
      <c r="K259" s="26"/>
      <c r="M259" s="26"/>
    </row>
    <row r="260" spans="1:13" ht="18" customHeight="1" x14ac:dyDescent="0.2">
      <c r="C260" s="119" t="s">
        <v>331</v>
      </c>
      <c r="D260" s="119"/>
      <c r="E260" s="119"/>
      <c r="F260" s="120"/>
      <c r="G260" s="120"/>
      <c r="H260" s="17"/>
      <c r="K260" s="26"/>
      <c r="M260" s="26"/>
    </row>
    <row r="261" spans="1:13" ht="18" customHeight="1" x14ac:dyDescent="0.2">
      <c r="C261" s="109" t="s">
        <v>368</v>
      </c>
      <c r="D261" s="109"/>
      <c r="E261" s="109"/>
      <c r="F261" s="105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</f>
        <v>8388.4200568000015</v>
      </c>
      <c r="G261" s="105"/>
      <c r="K261" s="26"/>
      <c r="M261" s="26"/>
    </row>
    <row r="262" spans="1:13" ht="18" customHeight="1" x14ac:dyDescent="0.2">
      <c r="C262" s="109" t="s">
        <v>369</v>
      </c>
      <c r="D262" s="109"/>
      <c r="E262" s="109"/>
      <c r="F262" s="105">
        <f>F39</f>
        <v>0</v>
      </c>
      <c r="G262" s="105"/>
      <c r="H262" s="17"/>
      <c r="K262" s="26"/>
    </row>
    <row r="263" spans="1:13" ht="18" customHeight="1" x14ac:dyDescent="0.2">
      <c r="C263" s="109" t="s">
        <v>370</v>
      </c>
      <c r="D263" s="109"/>
      <c r="E263" s="109"/>
      <c r="F263" s="105">
        <f>F43</f>
        <v>0</v>
      </c>
      <c r="G263" s="105"/>
      <c r="K263" s="26"/>
    </row>
    <row r="264" spans="1:13" ht="18" customHeight="1" x14ac:dyDescent="0.2">
      <c r="C264" s="109" t="s">
        <v>371</v>
      </c>
      <c r="D264" s="109"/>
      <c r="E264" s="109"/>
      <c r="F264" s="105">
        <f>F47</f>
        <v>0</v>
      </c>
      <c r="G264" s="105"/>
      <c r="K264" s="26"/>
    </row>
    <row r="265" spans="1:13" ht="18" customHeight="1" x14ac:dyDescent="0.2">
      <c r="C265" s="106" t="s">
        <v>372</v>
      </c>
      <c r="D265" s="106"/>
      <c r="E265" s="106"/>
      <c r="F265" s="107">
        <f>F260+F261-F262-F263-F264</f>
        <v>8388.4200568000015</v>
      </c>
      <c r="G265" s="107"/>
    </row>
    <row r="266" spans="1:13" ht="15" x14ac:dyDescent="0.2">
      <c r="C266" s="64"/>
      <c r="D266" s="65"/>
      <c r="E266" s="65"/>
      <c r="F266" s="66"/>
      <c r="G266" s="66"/>
    </row>
    <row r="267" spans="1:13" ht="21" x14ac:dyDescent="0.2">
      <c r="C267" s="68" t="s">
        <v>373</v>
      </c>
      <c r="D267" s="65"/>
      <c r="E267" s="65"/>
      <c r="F267" s="66"/>
      <c r="G267" s="89"/>
    </row>
    <row r="268" spans="1:13" ht="15.75" x14ac:dyDescent="0.2">
      <c r="C268" s="115" t="s">
        <v>17</v>
      </c>
      <c r="D268" s="115"/>
      <c r="E268" s="115"/>
      <c r="F268" s="116" t="s">
        <v>20</v>
      </c>
      <c r="G268" s="116"/>
    </row>
    <row r="269" spans="1:13" ht="17.25" x14ac:dyDescent="0.2">
      <c r="C269" s="117" t="s">
        <v>374</v>
      </c>
      <c r="D269" s="117"/>
      <c r="E269" s="117"/>
      <c r="F269" s="118"/>
      <c r="G269" s="118"/>
      <c r="H269" s="17"/>
    </row>
    <row r="270" spans="1:13" ht="17.25" x14ac:dyDescent="0.2">
      <c r="C270" s="113" t="s">
        <v>375</v>
      </c>
      <c r="D270" s="113"/>
      <c r="E270" s="113"/>
      <c r="F270" s="114">
        <f>F14+F19</f>
        <v>0</v>
      </c>
      <c r="G270" s="114"/>
    </row>
    <row r="271" spans="1:13" ht="17.25" x14ac:dyDescent="0.2">
      <c r="C271" s="113" t="s">
        <v>376</v>
      </c>
      <c r="D271" s="113"/>
      <c r="E271" s="113"/>
      <c r="F271" s="114">
        <f>SUM(F272:G276)</f>
        <v>0</v>
      </c>
      <c r="G271" s="114"/>
    </row>
    <row r="272" spans="1:13" ht="17.25" x14ac:dyDescent="0.2">
      <c r="A272" t="s">
        <v>377</v>
      </c>
      <c r="B272" s="20">
        <v>6</v>
      </c>
      <c r="C272" s="109" t="s">
        <v>377</v>
      </c>
      <c r="D272" s="109"/>
      <c r="E272" s="109"/>
      <c r="F272" s="110">
        <f>SUMIF('[1]TCE - ANEXO IV - Preencher'!$D:$D,'CONTÁBIL- FINANCEIRA '!A272,'[1]TCE - ANEXO IV - Preencher'!$N:$N)</f>
        <v>0</v>
      </c>
      <c r="G272" s="110"/>
      <c r="H272" s="17"/>
    </row>
    <row r="273" spans="1:11" ht="17.25" x14ac:dyDescent="0.2">
      <c r="A273" t="s">
        <v>378</v>
      </c>
      <c r="B273" s="20">
        <v>6</v>
      </c>
      <c r="C273" s="109" t="s">
        <v>378</v>
      </c>
      <c r="D273" s="109"/>
      <c r="E273" s="109"/>
      <c r="F273" s="110">
        <f>SUMIF('[1]TCE - ANEXO IV - Preencher'!$D:$D,'CONTÁBIL- FINANCEIRA '!A273,'[1]TCE - ANEXO IV - Preencher'!$N:$N)</f>
        <v>0</v>
      </c>
      <c r="G273" s="110"/>
      <c r="H273" s="17"/>
    </row>
    <row r="274" spans="1:11" ht="18" customHeight="1" x14ac:dyDescent="0.2">
      <c r="A274" t="s">
        <v>379</v>
      </c>
      <c r="B274" s="20">
        <v>7</v>
      </c>
      <c r="C274" s="109" t="s">
        <v>379</v>
      </c>
      <c r="D274" s="109"/>
      <c r="E274" s="109"/>
      <c r="F274" s="110">
        <f>SUMIF('[1]TCE - ANEXO IV - Preencher'!$D:$D,'CONTÁBIL- FINANCEIRA '!A274,'[1]TCE - ANEXO IV - Preencher'!$N:$N)</f>
        <v>0</v>
      </c>
      <c r="G274" s="110"/>
      <c r="H274" s="17"/>
    </row>
    <row r="275" spans="1:11" ht="17.25" x14ac:dyDescent="0.2">
      <c r="A275" t="s">
        <v>380</v>
      </c>
      <c r="B275" s="20">
        <v>6</v>
      </c>
      <c r="C275" s="109" t="s">
        <v>380</v>
      </c>
      <c r="D275" s="109"/>
      <c r="E275" s="109"/>
      <c r="F275" s="110">
        <f>SUMIF('[1]TCE - ANEXO IV - Preencher'!$D:$D,'CONTÁBIL- FINANCEIRA '!A275,'[1]TCE - ANEXO IV - Preencher'!$N:$N)</f>
        <v>0</v>
      </c>
      <c r="G275" s="110"/>
      <c r="H275" s="17"/>
    </row>
    <row r="276" spans="1:11" ht="17.25" x14ac:dyDescent="0.2">
      <c r="A276" t="s">
        <v>381</v>
      </c>
      <c r="B276" s="20">
        <v>6</v>
      </c>
      <c r="C276" s="109" t="s">
        <v>381</v>
      </c>
      <c r="D276" s="109"/>
      <c r="E276" s="109"/>
      <c r="F276" s="110">
        <f>SUMIF('[1]TCE - ANEXO IV - Preencher'!$D:$D,'CONTÁBIL- FINANCEIRA '!A276,'[1]TCE - ANEXO IV - Preencher'!$N:$N)</f>
        <v>0</v>
      </c>
      <c r="G276" s="110"/>
      <c r="H276" s="17"/>
    </row>
    <row r="277" spans="1:11" ht="18.75" x14ac:dyDescent="0.2">
      <c r="C277" s="106" t="s">
        <v>382</v>
      </c>
      <c r="D277" s="106"/>
      <c r="E277" s="106"/>
      <c r="F277" s="107">
        <f>F269+F270-F271</f>
        <v>0</v>
      </c>
      <c r="G277" s="107"/>
      <c r="J277" s="19"/>
      <c r="K277" s="19"/>
    </row>
    <row r="278" spans="1:11" ht="18.75" x14ac:dyDescent="0.2">
      <c r="C278" s="92"/>
      <c r="D278" s="93"/>
      <c r="E278" s="93"/>
      <c r="F278" s="94"/>
      <c r="G278" s="94"/>
    </row>
    <row r="279" spans="1:11" ht="18.75" x14ac:dyDescent="0.2">
      <c r="A279" t="s">
        <v>317</v>
      </c>
      <c r="C279" s="95"/>
      <c r="D279" s="96"/>
      <c r="E279" s="96"/>
      <c r="F279" s="94"/>
      <c r="G279" s="94"/>
      <c r="J279" s="19"/>
      <c r="K279" s="19"/>
    </row>
    <row r="280" spans="1:11" ht="21" x14ac:dyDescent="0.2">
      <c r="C280" s="68" t="s">
        <v>383</v>
      </c>
      <c r="D280" s="96"/>
      <c r="E280" s="96"/>
      <c r="F280" s="94"/>
      <c r="G280" s="94"/>
      <c r="J280" s="19"/>
      <c r="K280" s="19"/>
    </row>
    <row r="281" spans="1:11" ht="15.75" x14ac:dyDescent="0.2">
      <c r="C281" s="111" t="s">
        <v>17</v>
      </c>
      <c r="D281" s="111"/>
      <c r="E281" s="111"/>
      <c r="F281" s="112" t="s">
        <v>20</v>
      </c>
      <c r="G281" s="112"/>
      <c r="J281" s="19"/>
      <c r="K281" s="19"/>
    </row>
    <row r="282" spans="1:11" ht="18.75" x14ac:dyDescent="0.2">
      <c r="C282" s="104" t="s">
        <v>384</v>
      </c>
      <c r="D282" s="104"/>
      <c r="E282" s="104"/>
      <c r="F282" s="105">
        <f>SUMIF('[1]TCE - ANEXO IV - Preencher'!$D:$D,'CONTÁBIL- FINANCEIRA '!A279,'[1]TCE - ANEXO IV - Preencher'!$N:$N)</f>
        <v>0</v>
      </c>
      <c r="G282" s="105"/>
      <c r="J282" s="19"/>
      <c r="K282" s="19"/>
    </row>
    <row r="283" spans="1:11" ht="18.75" x14ac:dyDescent="0.2">
      <c r="C283" s="106" t="s">
        <v>385</v>
      </c>
      <c r="D283" s="106"/>
      <c r="E283" s="106"/>
      <c r="F283" s="107">
        <f>F282</f>
        <v>0</v>
      </c>
      <c r="G283" s="107"/>
      <c r="J283" s="19"/>
      <c r="K283" s="19"/>
    </row>
    <row r="284" spans="1:11" ht="18.75" x14ac:dyDescent="0.2">
      <c r="C284" s="97" t="s">
        <v>386</v>
      </c>
      <c r="D284" s="98"/>
      <c r="E284" s="98"/>
      <c r="F284" s="99"/>
      <c r="G284" s="100"/>
      <c r="J284" s="19"/>
      <c r="K284" s="19"/>
    </row>
    <row r="285" spans="1:11" ht="15.75" x14ac:dyDescent="0.2">
      <c r="C285" s="54"/>
      <c r="D285" s="101"/>
      <c r="E285" s="102"/>
      <c r="F285" s="108"/>
      <c r="G285" s="108"/>
      <c r="J285" s="19"/>
      <c r="K285" s="19"/>
    </row>
    <row r="286" spans="1:11" ht="15.75" hidden="1" customHeight="1" x14ac:dyDescent="0.2">
      <c r="D286" s="27" t="s">
        <v>148</v>
      </c>
      <c r="E286" s="40" t="s">
        <v>149</v>
      </c>
      <c r="F286" s="108" t="s">
        <v>148</v>
      </c>
      <c r="G286" s="108"/>
      <c r="J286" s="19"/>
      <c r="K286" s="19"/>
    </row>
    <row r="287" spans="1:11" ht="25.5" hidden="1" x14ac:dyDescent="0.2">
      <c r="C287" s="58"/>
      <c r="D287" s="43" t="s">
        <v>387</v>
      </c>
      <c r="E287" s="44" t="s">
        <v>151</v>
      </c>
      <c r="F287" s="60" t="s">
        <v>152</v>
      </c>
      <c r="G287" s="103"/>
      <c r="J287" s="19"/>
      <c r="K287" s="19"/>
    </row>
    <row r="288" spans="1:11" hidden="1" x14ac:dyDescent="0.2">
      <c r="J288" s="19"/>
      <c r="K288" s="19"/>
    </row>
    <row r="289" spans="4:11" hidden="1" x14ac:dyDescent="0.2">
      <c r="J289" s="19"/>
      <c r="K289" s="19"/>
    </row>
    <row r="290" spans="4:11" hidden="1" x14ac:dyDescent="0.2">
      <c r="D290" s="27" t="s">
        <v>12</v>
      </c>
      <c r="J290" s="19"/>
      <c r="K290" s="19"/>
    </row>
    <row r="291" spans="4:11" hidden="1" x14ac:dyDescent="0.2">
      <c r="D291" s="27" t="s">
        <v>388</v>
      </c>
      <c r="J291" s="19"/>
      <c r="K291" s="19"/>
    </row>
    <row r="295" spans="4:11" x14ac:dyDescent="0.2"/>
    <row r="296" spans="4:11" x14ac:dyDescent="0.2"/>
  </sheetData>
  <mergeCells count="502"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194:D194"/>
    <mergeCell ref="E194:G194"/>
    <mergeCell ref="D196:E196"/>
    <mergeCell ref="C198:E198"/>
    <mergeCell ref="F198:G198"/>
    <mergeCell ref="C199:E199"/>
    <mergeCell ref="F199:G199"/>
    <mergeCell ref="D190:E190"/>
    <mergeCell ref="D191:E191"/>
    <mergeCell ref="F191:F192"/>
    <mergeCell ref="G191:G192"/>
    <mergeCell ref="D192:E192"/>
    <mergeCell ref="C193:D193"/>
    <mergeCell ref="E193:G193"/>
    <mergeCell ref="C205:E205"/>
    <mergeCell ref="F205:G205"/>
    <mergeCell ref="C206:E206"/>
    <mergeCell ref="F206:G206"/>
    <mergeCell ref="C207:E207"/>
    <mergeCell ref="F207:G207"/>
    <mergeCell ref="C200:E200"/>
    <mergeCell ref="F200:G200"/>
    <mergeCell ref="C201:E201"/>
    <mergeCell ref="F201:G201"/>
    <mergeCell ref="C202:E202"/>
    <mergeCell ref="F202:G202"/>
    <mergeCell ref="C214:E214"/>
    <mergeCell ref="F214:G214"/>
    <mergeCell ref="C215:E215"/>
    <mergeCell ref="F215:G215"/>
    <mergeCell ref="C216:E216"/>
    <mergeCell ref="F216:G216"/>
    <mergeCell ref="C208:E208"/>
    <mergeCell ref="F208:G208"/>
    <mergeCell ref="C209:E209"/>
    <mergeCell ref="F209:G209"/>
    <mergeCell ref="C213:E213"/>
    <mergeCell ref="F213:G213"/>
    <mergeCell ref="C221:E221"/>
    <mergeCell ref="F221:G221"/>
    <mergeCell ref="C225:D225"/>
    <mergeCell ref="F225:G225"/>
    <mergeCell ref="C226:D226"/>
    <mergeCell ref="F226:G226"/>
    <mergeCell ref="C217:E217"/>
    <mergeCell ref="F217:G217"/>
    <mergeCell ref="C218:E218"/>
    <mergeCell ref="F218:G218"/>
    <mergeCell ref="C219:E219"/>
    <mergeCell ref="F219:G219"/>
    <mergeCell ref="C230:G231"/>
    <mergeCell ref="C234:E234"/>
    <mergeCell ref="F234:G234"/>
    <mergeCell ref="C235:E235"/>
    <mergeCell ref="F235:G235"/>
    <mergeCell ref="C236:E236"/>
    <mergeCell ref="F236:G236"/>
    <mergeCell ref="C227:D227"/>
    <mergeCell ref="F227:G227"/>
    <mergeCell ref="C228:D228"/>
    <mergeCell ref="F228:G228"/>
    <mergeCell ref="C229:D229"/>
    <mergeCell ref="F229:G229"/>
    <mergeCell ref="C241:D241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F238:G238"/>
    <mergeCell ref="C239:E239"/>
    <mergeCell ref="C240:E240"/>
    <mergeCell ref="C250:E250"/>
    <mergeCell ref="F250:G250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8:D248"/>
    <mergeCell ref="C249:E249"/>
    <mergeCell ref="F249:G249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4:E254"/>
    <mergeCell ref="F254:G254"/>
    <mergeCell ref="C256:E256"/>
    <mergeCell ref="F256:G256"/>
    <mergeCell ref="C265:E265"/>
    <mergeCell ref="F265:G265"/>
    <mergeCell ref="C268:E268"/>
    <mergeCell ref="F268:G268"/>
    <mergeCell ref="C269:E269"/>
    <mergeCell ref="F269:G269"/>
    <mergeCell ref="C262:E262"/>
    <mergeCell ref="F262:G262"/>
    <mergeCell ref="C263:E263"/>
    <mergeCell ref="F263:G263"/>
    <mergeCell ref="C264:E264"/>
    <mergeCell ref="F264:G264"/>
    <mergeCell ref="C273:E273"/>
    <mergeCell ref="F273:G273"/>
    <mergeCell ref="C274:E274"/>
    <mergeCell ref="F274:G274"/>
    <mergeCell ref="C275:E275"/>
    <mergeCell ref="F275:G275"/>
    <mergeCell ref="C270:E270"/>
    <mergeCell ref="F270:G270"/>
    <mergeCell ref="C271:E271"/>
    <mergeCell ref="F271:G271"/>
    <mergeCell ref="C272:E272"/>
    <mergeCell ref="F272:G272"/>
    <mergeCell ref="C282:E282"/>
    <mergeCell ref="F282:G282"/>
    <mergeCell ref="C283:E283"/>
    <mergeCell ref="F283:G283"/>
    <mergeCell ref="F285:G285"/>
    <mergeCell ref="F286:G286"/>
    <mergeCell ref="C276:E276"/>
    <mergeCell ref="F276:G276"/>
    <mergeCell ref="C277:E277"/>
    <mergeCell ref="F277:G277"/>
    <mergeCell ref="C281:E281"/>
    <mergeCell ref="F281:G281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2BACA7FD-42F2-4D69-B2A0-00081E533CCE}">
      <formula1>UNIDADES_OSS</formula1>
    </dataValidation>
    <dataValidation type="list" allowBlank="1" showInputMessage="1" showErrorMessage="1" sqref="G4:G5" xr:uid="{93CD4AD5-24C0-47D9-914A-F3E0035A7AA9}">
      <formula1>ANOCG</formula1>
    </dataValidation>
    <dataValidation type="list" allowBlank="1" showErrorMessage="1" sqref="C7:D7" xr:uid="{518C7330-F14D-449A-8492-283E65B77871}">
      <formula1>UNIDADES</formula1>
    </dataValidation>
    <dataValidation type="list" allowBlank="1" showErrorMessage="1" sqref="G6" xr:uid="{29DEF5D0-135D-467F-8264-925F21ACCB2D}">
      <formula1>$D$290:$D$291</formula1>
      <formula2>0</formula2>
    </dataValidation>
  </dataValidations>
  <printOptions horizontalCentered="1"/>
  <pageMargins left="0.59055118110236227" right="0" top="0" bottom="0" header="0.19685039370078741" footer="0.19685039370078741"/>
  <pageSetup paperSize="9" scale="57" firstPageNumber="0" fitToHeight="4" orientation="portrait" r:id="rId1"/>
  <headerFooter alignWithMargins="0"/>
  <rowBreaks count="3" manualBreakCount="3">
    <brk id="88" min="2" max="6" man="1"/>
    <brk id="185" min="2" max="6" man="1"/>
    <brk id="285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USUARIOS</cp:lastModifiedBy>
  <dcterms:created xsi:type="dcterms:W3CDTF">2020-11-12T13:44:30Z</dcterms:created>
  <dcterms:modified xsi:type="dcterms:W3CDTF">2020-11-12T13:54:36Z</dcterms:modified>
</cp:coreProperties>
</file>